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225" windowWidth="15480" windowHeight="9030" activeTab="4"/>
  </bookViews>
  <sheets>
    <sheet name="Instructions" sheetId="1" r:id="rId1"/>
    <sheet name="Title Page" sheetId="2" r:id="rId2"/>
    <sheet name="Table of Contents" sheetId="3" r:id="rId3"/>
    <sheet name="Resolution" sheetId="4" r:id="rId4"/>
    <sheet name="SCHEDULE A" sheetId="5" r:id="rId5"/>
    <sheet name="SCHEDULE B" sheetId="6" r:id="rId6"/>
    <sheet name="SCHEDULE C" sheetId="7" r:id="rId7"/>
    <sheet name="SCHEDULE D" sheetId="8" r:id="rId8"/>
    <sheet name="SCHEDULE E" sheetId="9" r:id="rId9"/>
    <sheet name="SCHEDULE F" sheetId="10" r:id="rId10"/>
    <sheet name="Reconciliation" sheetId="11" r:id="rId11"/>
  </sheets>
  <definedNames>
    <definedName name="________________COUNTY">Instructions!$D$4</definedName>
    <definedName name="ACwvu.PAGE._.BREAKS." localSheetId="6" hidden="1">'SCHEDULE C'!$A$1</definedName>
    <definedName name="budgetyear">Instructions!$H$10</definedName>
    <definedName name="currentyear">Instructions!$H$9</definedName>
    <definedName name="Fiscal_Year_budgetyear">'SCHEDULE A'!$A$3</definedName>
    <definedName name="_xlnm.Print_Area" localSheetId="5">'SCHEDULE B'!$A$1:$K$56</definedName>
    <definedName name="_xlnm.Print_Area" localSheetId="6">'SCHEDULE C'!$A$1:$I$199</definedName>
    <definedName name="_xlnm.Print_Area" localSheetId="7">'SCHEDULE D'!$A$1:$I$67</definedName>
    <definedName name="_xlnm.Print_Area" localSheetId="8">'SCHEDULE E'!$A$1:$J$66</definedName>
    <definedName name="_xlnm.Print_Area" localSheetId="9">'SCHEDULE F'!$A$1:$J$112</definedName>
    <definedName name="_xlnm.Print_Titles" localSheetId="6">'SCHEDULE C'!$1:$6</definedName>
    <definedName name="_xlnm.Print_Titles" localSheetId="7">'SCHEDULE D'!$1:$7</definedName>
    <definedName name="SCHEDULEB">'SCHEDULE B'!$A$1:$K$54</definedName>
    <definedName name="SCHEDULEC">'SCHEDULE C'!$A$6:$I$209</definedName>
    <definedName name="SCHEDULED">'SCHEDULE D'!$A$9:$I$66</definedName>
    <definedName name="SCHEDULEE" localSheetId="9">'SCHEDULE F'!$B$1:$J$114</definedName>
    <definedName name="SCHEDULEE">'SCHEDULE E'!$A$1:$J$67</definedName>
    <definedName name="Swvu.PAGE._.BREAKS." localSheetId="6" hidden="1">'SCHEDULE C'!$A$1</definedName>
    <definedName name="wvu.PAGE._.BREAKS." localSheetId="6" hidden="1">{TRUE,TRUE,-1.25,-15.5,484.5,276.75,FALSE,FALSE,TRUE,TRUE,0,1,#N/A,1,#N/A,6.31884057971014,18.1176470588235,1,FALSE,FALSE,3,FALSE,1,FALSE,87,"Swvu.PAGE._.BREAKS.","ACwvu.PAGE._.BREAKS.",#N/A,FALSE,FALSE,0.25,0.25,0.75,0.5,1,"","&amp;L5/97&amp;CSCHEDULE C&amp;R&amp;P of 5",TRUE,FALSE,FALSE,FALSE,1,64,#N/A,#N/A,FALSE,"=R1:R9",#N/A,#N/A,FALSE,FALSE,TRUE,1,600,600,FALSE,FALSE,TRUE,TRUE,TRUE}</definedName>
    <definedName name="Z_C1EA6AC8_5196_415A_9446_EBA448A333C6_.wvu.PrintArea" localSheetId="5" hidden="1">'SCHEDULE B'!$A$1:$K$56</definedName>
    <definedName name="Z_C1EA6AC8_5196_415A_9446_EBA448A333C6_.wvu.PrintArea" localSheetId="6" hidden="1">'SCHEDULE C'!$A$1:$I$199</definedName>
    <definedName name="Z_C1EA6AC8_5196_415A_9446_EBA448A333C6_.wvu.PrintArea" localSheetId="7" hidden="1">'SCHEDULE D'!$A$1:$I$67</definedName>
    <definedName name="Z_C1EA6AC8_5196_415A_9446_EBA448A333C6_.wvu.PrintArea" localSheetId="8" hidden="1">'SCHEDULE E'!$A$1:$J$66</definedName>
    <definedName name="Z_C1EA6AC8_5196_415A_9446_EBA448A333C6_.wvu.PrintArea" localSheetId="9" hidden="1">'SCHEDULE F'!$B$1:$J$113</definedName>
    <definedName name="Z_C1EA6AC8_5196_415A_9446_EBA448A333C6_.wvu.PrintTitles" localSheetId="6" hidden="1">'SCHEDULE C'!$1:$6</definedName>
    <definedName name="Z_C1EA6AC8_5196_415A_9446_EBA448A333C6_.wvu.PrintTitles" localSheetId="7" hidden="1">'SCHEDULE D'!$1:$7</definedName>
    <definedName name="Z_F94502DD_FE7E_4E7C_BE4C_D6208EA4A7DB_.wvu.PrintArea" localSheetId="5" hidden="1">'SCHEDULE B'!$A$1:$K$56</definedName>
    <definedName name="Z_F94502DD_FE7E_4E7C_BE4C_D6208EA4A7DB_.wvu.PrintArea" localSheetId="6" hidden="1">'SCHEDULE C'!$A$1:$I$199</definedName>
    <definedName name="Z_F94502DD_FE7E_4E7C_BE4C_D6208EA4A7DB_.wvu.PrintArea" localSheetId="7" hidden="1">'SCHEDULE D'!$A$1:$I$67</definedName>
    <definedName name="Z_F94502DD_FE7E_4E7C_BE4C_D6208EA4A7DB_.wvu.PrintArea" localSheetId="8" hidden="1">'SCHEDULE E'!$A$1:$J$66</definedName>
    <definedName name="Z_F94502DD_FE7E_4E7C_BE4C_D6208EA4A7DB_.wvu.PrintArea" localSheetId="9" hidden="1">'SCHEDULE F'!$A$1:$J$112</definedName>
    <definedName name="Z_F94502DD_FE7E_4E7C_BE4C_D6208EA4A7DB_.wvu.PrintTitles" localSheetId="6" hidden="1">'SCHEDULE C'!$1:$6</definedName>
    <definedName name="Z_F94502DD_FE7E_4E7C_BE4C_D6208EA4A7DB_.wvu.PrintTitles" localSheetId="7" hidden="1">'SCHEDULE D'!$1:$7</definedName>
  </definedNames>
  <calcPr calcId="125725"/>
  <customWorkbookViews>
    <customWorkbookView name="lforeman - Personal View" guid="{C1EA6AC8-5196-415A-9446-EBA448A333C6}" mergeInterval="0" personalView="1" maximized="1" windowWidth="1276" windowHeight="631" activeSheetId="1"/>
    <customWorkbookView name="Gustafson, Paula - Personal View" guid="{F94502DD-FE7E-4E7C-BE4C-D6208EA4A7DB}" mergeInterval="0" personalView="1" maximized="1" windowWidth="1362" windowHeight="543" activeSheetId="1"/>
  </customWorkbookViews>
</workbook>
</file>

<file path=xl/calcChain.xml><?xml version="1.0" encoding="utf-8"?>
<calcChain xmlns="http://schemas.openxmlformats.org/spreadsheetml/2006/main">
  <c r="J108" i="10"/>
  <c r="H108"/>
  <c r="F108"/>
  <c r="D108"/>
  <c r="J103"/>
  <c r="H103"/>
  <c r="F103"/>
  <c r="D103"/>
  <c r="J98"/>
  <c r="H98"/>
  <c r="F98"/>
  <c r="D98"/>
  <c r="J69"/>
  <c r="H69"/>
  <c r="D69"/>
  <c r="D10" l="1"/>
  <c r="F10"/>
  <c r="H10"/>
  <c r="J10"/>
  <c r="J87" l="1"/>
  <c r="H87"/>
  <c r="F87"/>
  <c r="D87"/>
  <c r="J82"/>
  <c r="H82"/>
  <c r="F82"/>
  <c r="D82"/>
  <c r="J76"/>
  <c r="H76"/>
  <c r="F76"/>
  <c r="D76"/>
  <c r="J70"/>
  <c r="H70"/>
  <c r="F70"/>
  <c r="D70"/>
  <c r="J64"/>
  <c r="H64"/>
  <c r="F64"/>
  <c r="D64"/>
  <c r="J58"/>
  <c r="H58"/>
  <c r="F58"/>
  <c r="D58"/>
  <c r="J52"/>
  <c r="H52"/>
  <c r="F52"/>
  <c r="D52"/>
  <c r="J46"/>
  <c r="H46"/>
  <c r="F46"/>
  <c r="D46"/>
  <c r="J40"/>
  <c r="H40"/>
  <c r="F40"/>
  <c r="D40"/>
  <c r="J34"/>
  <c r="H34"/>
  <c r="F34"/>
  <c r="D34"/>
  <c r="J28"/>
  <c r="H28"/>
  <c r="F28"/>
  <c r="D28"/>
  <c r="J22"/>
  <c r="H22"/>
  <c r="F22"/>
  <c r="D22"/>
  <c r="E166" i="7" l="1"/>
  <c r="I164"/>
  <c r="G164"/>
  <c r="E164"/>
  <c r="I154"/>
  <c r="G154"/>
  <c r="E154"/>
  <c r="I146"/>
  <c r="G146"/>
  <c r="E146"/>
  <c r="I138"/>
  <c r="G138"/>
  <c r="E138"/>
  <c r="I128"/>
  <c r="G128"/>
  <c r="E128"/>
  <c r="I119"/>
  <c r="G119"/>
  <c r="E119"/>
  <c r="I110"/>
  <c r="G110"/>
  <c r="E110"/>
  <c r="I102"/>
  <c r="G102"/>
  <c r="E102"/>
  <c r="I93"/>
  <c r="G93"/>
  <c r="E93"/>
  <c r="A1" i="10" l="1"/>
  <c r="D6"/>
  <c r="F6"/>
  <c r="H6"/>
  <c r="J6"/>
  <c r="D16"/>
  <c r="F16"/>
  <c r="H16"/>
  <c r="J16"/>
  <c r="D93"/>
  <c r="F93"/>
  <c r="H93"/>
  <c r="J93"/>
  <c r="A1" i="9"/>
  <c r="D6"/>
  <c r="F6"/>
  <c r="H6"/>
  <c r="J6"/>
  <c r="D22"/>
  <c r="C12" i="5" s="1"/>
  <c r="C16" s="1"/>
  <c r="F22" i="9"/>
  <c r="H22"/>
  <c r="D12" i="5" s="1"/>
  <c r="D16" s="1"/>
  <c r="J22" i="9"/>
  <c r="D37"/>
  <c r="C17" i="5" s="1"/>
  <c r="F37" i="9"/>
  <c r="H37"/>
  <c r="D17" i="5" s="1"/>
  <c r="J37" i="9"/>
  <c r="D43"/>
  <c r="C18" i="5"/>
  <c r="C20" s="1"/>
  <c r="F43" i="9"/>
  <c r="F64" s="1"/>
  <c r="H43"/>
  <c r="J43"/>
  <c r="D49"/>
  <c r="F49"/>
  <c r="H49"/>
  <c r="J49"/>
  <c r="D55"/>
  <c r="C22" i="5"/>
  <c r="F55" i="9"/>
  <c r="H55"/>
  <c r="D22" i="5" s="1"/>
  <c r="J55" i="9"/>
  <c r="M22" i="5" s="1"/>
  <c r="D61" i="9"/>
  <c r="F61"/>
  <c r="H61"/>
  <c r="J61"/>
  <c r="A1" i="8"/>
  <c r="C6"/>
  <c r="G6"/>
  <c r="C20"/>
  <c r="E20"/>
  <c r="G20"/>
  <c r="J12" i="5" s="1"/>
  <c r="J16" s="1"/>
  <c r="I20" i="8"/>
  <c r="K12" i="5" s="1"/>
  <c r="C34" i="8"/>
  <c r="E34"/>
  <c r="G34"/>
  <c r="J17" i="5" s="1"/>
  <c r="I34" i="8"/>
  <c r="C41"/>
  <c r="E41"/>
  <c r="E66" s="1"/>
  <c r="G41"/>
  <c r="I41"/>
  <c r="K18" i="5" s="1"/>
  <c r="C48" i="8"/>
  <c r="H21" i="5" s="1"/>
  <c r="E48" i="8"/>
  <c r="G48"/>
  <c r="J21" i="5" s="1"/>
  <c r="I48" i="8"/>
  <c r="C55"/>
  <c r="E55"/>
  <c r="G55"/>
  <c r="I55"/>
  <c r="C62"/>
  <c r="E62"/>
  <c r="G62"/>
  <c r="J23" i="5" s="1"/>
  <c r="J25" s="1"/>
  <c r="I62" i="8"/>
  <c r="K23" i="5" s="1"/>
  <c r="K25" s="1"/>
  <c r="G66" i="8"/>
  <c r="I66"/>
  <c r="B1" i="7"/>
  <c r="E6"/>
  <c r="G6"/>
  <c r="I6"/>
  <c r="E67"/>
  <c r="G67"/>
  <c r="I67"/>
  <c r="G12" i="5" s="1"/>
  <c r="G16" s="1"/>
  <c r="E80" i="7"/>
  <c r="G80"/>
  <c r="I80"/>
  <c r="E88"/>
  <c r="G88"/>
  <c r="I88"/>
  <c r="E172"/>
  <c r="G172"/>
  <c r="I172"/>
  <c r="E179"/>
  <c r="G179"/>
  <c r="I179"/>
  <c r="G21" i="5" s="1"/>
  <c r="E186" i="7"/>
  <c r="G186"/>
  <c r="I186"/>
  <c r="E194"/>
  <c r="G194"/>
  <c r="I194"/>
  <c r="A1" i="6"/>
  <c r="I6"/>
  <c r="K6"/>
  <c r="I21"/>
  <c r="K21"/>
  <c r="K22" s="1"/>
  <c r="I22"/>
  <c r="I29"/>
  <c r="I34"/>
  <c r="I47"/>
  <c r="K47"/>
  <c r="A1" i="5"/>
  <c r="A3"/>
  <c r="A3" i="10" s="1"/>
  <c r="H10" i="5"/>
  <c r="J10"/>
  <c r="C11"/>
  <c r="D11"/>
  <c r="E11"/>
  <c r="F11"/>
  <c r="G11"/>
  <c r="L11"/>
  <c r="M11"/>
  <c r="H12"/>
  <c r="I12"/>
  <c r="M12"/>
  <c r="M16" s="1"/>
  <c r="F13"/>
  <c r="F15"/>
  <c r="L14" s="1"/>
  <c r="E16"/>
  <c r="E26" s="1"/>
  <c r="H16"/>
  <c r="I16"/>
  <c r="H17"/>
  <c r="I17"/>
  <c r="K17"/>
  <c r="M17"/>
  <c r="G18"/>
  <c r="G20" s="1"/>
  <c r="H18"/>
  <c r="H20" s="1"/>
  <c r="I18"/>
  <c r="I20" s="1"/>
  <c r="J18"/>
  <c r="J20" s="1"/>
  <c r="M18"/>
  <c r="L19"/>
  <c r="E20"/>
  <c r="F20"/>
  <c r="M20"/>
  <c r="C21"/>
  <c r="D21"/>
  <c r="I21"/>
  <c r="K21"/>
  <c r="M21"/>
  <c r="G22"/>
  <c r="H22"/>
  <c r="I22"/>
  <c r="J22"/>
  <c r="K22"/>
  <c r="C23"/>
  <c r="C25" s="1"/>
  <c r="D23"/>
  <c r="D25" s="1"/>
  <c r="G23"/>
  <c r="G25" s="1"/>
  <c r="H23"/>
  <c r="H25" s="1"/>
  <c r="I23"/>
  <c r="I25" s="1"/>
  <c r="M23"/>
  <c r="M25" s="1"/>
  <c r="L24"/>
  <c r="E25"/>
  <c r="F25"/>
  <c r="H28"/>
  <c r="I28"/>
  <c r="A1" i="4"/>
  <c r="A9" i="3"/>
  <c r="A24" i="2"/>
  <c r="A5" i="4"/>
  <c r="A3" i="6"/>
  <c r="A26" i="2"/>
  <c r="D18" i="5"/>
  <c r="D20" s="1"/>
  <c r="F16"/>
  <c r="F26" s="1"/>
  <c r="A13" i="3"/>
  <c r="A3" i="7"/>
  <c r="A3" i="8"/>
  <c r="A3" i="9"/>
  <c r="J64" l="1"/>
  <c r="H64"/>
  <c r="I166" i="7"/>
  <c r="I197" s="1"/>
  <c r="G166"/>
  <c r="G197" s="1"/>
  <c r="I36" i="6"/>
  <c r="H26" i="5"/>
  <c r="L21"/>
  <c r="D64" i="9"/>
  <c r="E197" i="7"/>
  <c r="K20" i="5"/>
  <c r="L18"/>
  <c r="L12"/>
  <c r="K16"/>
  <c r="L16" s="1"/>
  <c r="L20"/>
  <c r="M26"/>
  <c r="C66" i="8"/>
  <c r="C26" i="5"/>
  <c r="H29" s="1"/>
  <c r="H31" s="1"/>
  <c r="H33" s="1"/>
  <c r="D26"/>
  <c r="L25"/>
  <c r="L22"/>
  <c r="I26"/>
  <c r="J26"/>
  <c r="L23"/>
  <c r="I29" l="1"/>
  <c r="I31" s="1"/>
  <c r="I33" s="1"/>
  <c r="F9" i="11"/>
  <c r="F13" s="1"/>
  <c r="F23" s="1"/>
  <c r="G17" i="5"/>
  <c r="L17" s="1"/>
  <c r="L26" s="1"/>
  <c r="K26"/>
  <c r="G26" l="1"/>
</calcChain>
</file>

<file path=xl/sharedStrings.xml><?xml version="1.0" encoding="utf-8"?>
<sst xmlns="http://schemas.openxmlformats.org/spreadsheetml/2006/main" count="850" uniqueCount="275">
  <si>
    <t>Summary Schedule of Estimated Revenues and Expenditures/Expenses</t>
  </si>
  <si>
    <t>FUND</t>
  </si>
  <si>
    <t>1.</t>
  </si>
  <si>
    <t>2.</t>
  </si>
  <si>
    <t>3.</t>
  </si>
  <si>
    <t>4.</t>
  </si>
  <si>
    <t>5.</t>
  </si>
  <si>
    <t>6.</t>
  </si>
  <si>
    <t>7.</t>
  </si>
  <si>
    <t>8.</t>
  </si>
  <si>
    <t>9.</t>
  </si>
  <si>
    <t>10.</t>
  </si>
  <si>
    <t>TOTAL ALL FUNDS</t>
  </si>
  <si>
    <t>&lt;USES&gt;</t>
  </si>
  <si>
    <t>IN</t>
  </si>
  <si>
    <t>&lt;OUT&gt;</t>
  </si>
  <si>
    <t>OTHER FINANCING</t>
  </si>
  <si>
    <t>INTERFUND TRANSFERS</t>
  </si>
  <si>
    <t>Primary:</t>
  </si>
  <si>
    <t>EXPENDITURE LIMITATION COMPARISON</t>
  </si>
  <si>
    <t>1.  Budgeted expenditures/expenses</t>
  </si>
  <si>
    <t>2.  Add/subtract: estimated net reconciling items</t>
  </si>
  <si>
    <t>3.  Budgeted expenditures/expenses adjusted for reconciling items</t>
  </si>
  <si>
    <t>4.  Less: estimated exclusions</t>
  </si>
  <si>
    <t>5.  Amount subject to the expenditure limitation</t>
  </si>
  <si>
    <t>*</t>
  </si>
  <si>
    <t>**</t>
  </si>
  <si>
    <t>Includes actual amounts as of the date the proposed budget was prepared, adjusted for estimated activity for the remainder of the fiscal year.</t>
  </si>
  <si>
    <t>General Fund</t>
  </si>
  <si>
    <t>Special Revenue Funds</t>
  </si>
  <si>
    <t>Debt Service Funds Available</t>
  </si>
  <si>
    <t>Total Debt Service Funds</t>
  </si>
  <si>
    <t>Capital Projects Funds</t>
  </si>
  <si>
    <t>Permanent Funds</t>
  </si>
  <si>
    <t>Enterprise Funds Available</t>
  </si>
  <si>
    <t>Total Enterprise Funds</t>
  </si>
  <si>
    <t>SOURCES</t>
  </si>
  <si>
    <t>Summary of Tax Levy and Tax Rate Information</t>
  </si>
  <si>
    <t>Property tax levy amounts</t>
  </si>
  <si>
    <t>Property taxes collected*</t>
  </si>
  <si>
    <t>A. Primary property taxes</t>
  </si>
  <si>
    <t>B. Secondary property taxes</t>
  </si>
  <si>
    <t>C. Total property taxes collected</t>
  </si>
  <si>
    <t>Property tax rates</t>
  </si>
  <si>
    <t>(1)  Primary property tax rate</t>
  </si>
  <si>
    <t>(2)  Secondary property tax rate</t>
  </si>
  <si>
    <t>Summary by Fund Type of Revenues Other Than Property Taxes</t>
  </si>
  <si>
    <t>SOURCE OF REVENUES</t>
  </si>
  <si>
    <t>GENERAL FUND</t>
  </si>
  <si>
    <t>Licenses and permits</t>
  </si>
  <si>
    <t>Intergovernmental</t>
  </si>
  <si>
    <t>Charges for services</t>
  </si>
  <si>
    <t>Fines and forfeits</t>
  </si>
  <si>
    <t>Contributions</t>
  </si>
  <si>
    <t>Voluntary contributions</t>
  </si>
  <si>
    <t>Miscellaneous</t>
  </si>
  <si>
    <t>Total General Fund</t>
  </si>
  <si>
    <t>SPECIAL REVENUE FUNDS</t>
  </si>
  <si>
    <t>Total Special Revenue Funds</t>
  </si>
  <si>
    <t>DEBT SERVICE FUNDS</t>
  </si>
  <si>
    <t>CAPITAL PROJECTS FUNDS</t>
  </si>
  <si>
    <t>Total Capital Projects Funds</t>
  </si>
  <si>
    <t>PERMANENT FUNDS</t>
  </si>
  <si>
    <t>Total Permanent Funds</t>
  </si>
  <si>
    <t>ENTERPRISE FUNDS</t>
  </si>
  <si>
    <t>Summary by Fund Type of Other Financing Sources/&lt;Uses&gt; and Interfund Transfers</t>
  </si>
  <si>
    <t>Summary by Department of Expenditures/Expenses Within Each Fund Type</t>
  </si>
  <si>
    <t>FUND/DEPARTMENT</t>
  </si>
  <si>
    <t xml:space="preserve"> </t>
  </si>
  <si>
    <t>***</t>
  </si>
  <si>
    <t>Total property tax levy amounts</t>
  </si>
  <si>
    <t>C.</t>
  </si>
  <si>
    <t>(3)  Total primary property taxes</t>
  </si>
  <si>
    <t>(3)  Total secondary property taxes</t>
  </si>
  <si>
    <t>Secondary:</t>
  </si>
  <si>
    <t>General Fund - Override Election</t>
  </si>
  <si>
    <t>11.</t>
  </si>
  <si>
    <t>12.</t>
  </si>
  <si>
    <t>A.  County tax rate</t>
  </si>
  <si>
    <t>General Fund - Override election</t>
  </si>
  <si>
    <t>Secondary property tax rates</t>
  </si>
  <si>
    <t>Taxes</t>
  </si>
  <si>
    <t>Investments</t>
  </si>
  <si>
    <t>Rents, royalties, and commissions</t>
  </si>
  <si>
    <t>Assessor</t>
  </si>
  <si>
    <t>Attorney</t>
  </si>
  <si>
    <t>Board of Supervisors</t>
  </si>
  <si>
    <t>Recorder</t>
  </si>
  <si>
    <t>School Superintendent</t>
  </si>
  <si>
    <t>Sheriff</t>
  </si>
  <si>
    <t>Treasurer</t>
  </si>
  <si>
    <t>(3)  Total county tax rate</t>
  </si>
  <si>
    <t>(2)  Prior years’ levies</t>
  </si>
  <si>
    <t>Total secondary property taxes</t>
  </si>
  <si>
    <t xml:space="preserve"> *</t>
  </si>
  <si>
    <t>Includes actual revenues recognized on the modified accrual or accrual basis as of the date the proposed budget was prepared, plus estimated revenues for the remainder of the fiscal year.</t>
  </si>
  <si>
    <t>6.  EEC expenditure limitation</t>
  </si>
  <si>
    <t>$</t>
  </si>
  <si>
    <t>Includes actual property taxes collected as of the date the proposed budget was prepared, plus estimated property tax collections for the remainder of the fiscal year.</t>
  </si>
  <si>
    <t>Includes actual expenditures/expenses recognized on the modified accrual or accrual basis as of the date the proposed budget was prepared, plus estimated expenditures/expenses for the remainder of the fiscal year.</t>
  </si>
  <si>
    <t>13.</t>
  </si>
  <si>
    <t xml:space="preserve">B. Special assessment district tax rates </t>
  </si>
  <si>
    <t>Department Total</t>
  </si>
  <si>
    <t xml:space="preserve">   General Fund</t>
  </si>
  <si>
    <t>DEPARTMENT/FUND</t>
  </si>
  <si>
    <t>Summary by Department of Expenditures/Expenses</t>
  </si>
  <si>
    <t>Contingency</t>
  </si>
  <si>
    <r>
      <t xml:space="preserve">Includes Expenditure/Expense Adjustments Approved in the </t>
    </r>
    <r>
      <rPr>
        <b/>
        <u/>
        <sz val="11"/>
        <rFont val="Arial"/>
        <family val="2"/>
      </rPr>
      <t>current yea</t>
    </r>
    <r>
      <rPr>
        <b/>
        <sz val="11"/>
        <rFont val="Arial"/>
        <family val="2"/>
      </rPr>
      <t xml:space="preserve">r from Schedule E.       </t>
    </r>
  </si>
  <si>
    <t xml:space="preserve">ESTIMATED REVENUES 
</t>
  </si>
  <si>
    <t xml:space="preserve">ACTUAL REVENUES*
</t>
  </si>
  <si>
    <t xml:space="preserve">ADOPTED  
BUDGETED 
EXPENDITURES/
EXPENSES </t>
  </si>
  <si>
    <t xml:space="preserve">EXPENDITURE/
EXPENSE 
ADJUSTMENTS 
APPROVED </t>
  </si>
  <si>
    <t>ACTUAL 
EXPENDITURES/
EXPENSES*</t>
  </si>
  <si>
    <t>BUDGETED EXPENDITURES/
EXPENSES</t>
  </si>
  <si>
    <t>ACTUAL 
EXPENDITURES/
EXPENSES *</t>
  </si>
  <si>
    <t xml:space="preserve">BUDGETED EXPENDITURES/
EXPENSES </t>
  </si>
  <si>
    <t>EXPENDITURE/
EXPENSE 
ADJUSTMENTS 
APPROVED</t>
  </si>
  <si>
    <t>TOTAL FINANCIAL RESOURCES AVAILABLE</t>
  </si>
  <si>
    <t xml:space="preserve">ESTIMATED REVENUES OTHER THAN PROPERTY TAXES </t>
  </si>
  <si>
    <t>ACTUAL EXPENDITURES/
EXPENSES**</t>
  </si>
  <si>
    <t>ADOPTED BUDGETED EXPENDITURES/
EXPENSES*</t>
  </si>
  <si>
    <r>
      <t xml:space="preserve">(1)  </t>
    </r>
    <r>
      <rPr>
        <b/>
        <sz val="11"/>
        <color indexed="8"/>
        <rFont val="Arial"/>
        <family val="2"/>
      </rPr>
      <t>Current</t>
    </r>
    <r>
      <rPr>
        <sz val="11"/>
        <color indexed="8"/>
        <rFont val="Arial"/>
        <family val="2"/>
      </rPr>
      <t xml:space="preserve"> year's levy</t>
    </r>
  </si>
  <si>
    <r>
      <t xml:space="preserve">(1) </t>
    </r>
    <r>
      <rPr>
        <b/>
        <sz val="11"/>
        <color indexed="8"/>
        <rFont val="Arial"/>
        <family val="2"/>
      </rPr>
      <t xml:space="preserve"> Current</t>
    </r>
    <r>
      <rPr>
        <sz val="11"/>
        <color indexed="8"/>
        <rFont val="Arial"/>
        <family val="2"/>
      </rPr>
      <t xml:space="preserve"> year's levy</t>
    </r>
  </si>
  <si>
    <t>FUND BALANCE/
NET ASSETS***</t>
  </si>
  <si>
    <t>OFFICAL COUNTY BUDGET FORMS</t>
  </si>
  <si>
    <t>TABLE OF CONTENTS</t>
  </si>
  <si>
    <t>Resolution for the Adoption of the Budget</t>
  </si>
  <si>
    <t>Schedule B—Summary of Tax Levy and Tax Rate Information</t>
  </si>
  <si>
    <t>Schedule C—Summary by Fund Type of Revenues Other Than Property Taxes</t>
  </si>
  <si>
    <t>Schedule D—Summary by Fund Type of Other Financing Sources/&lt;Uses&gt; and Interfund Transfers</t>
  </si>
  <si>
    <t>Schedule E—Summary by Department of Expenditures/Expenses Within Each Fund Type</t>
  </si>
  <si>
    <t>Schedule F—Summary by Department of Expenditures/Expenses</t>
  </si>
  <si>
    <t xml:space="preserve">     WHEREAS, in accordance with said chapter of said title, and following due public notice, the Board met on __________, _____, at which meeting any taxpayer was privileged to appear and be heard in favor of or against any of the proposed expenditures/expenses or tax levies, and</t>
  </si>
  <si>
    <t xml:space="preserve">     WHEREAS, it appears that publication has been duly made as required by law, of said estimates together with a notice that the Board would meet on __________, _____, at the office of the Board for the purpose of hearing taxpayers and making tax levies as set forth in said estimates, and</t>
  </si>
  <si>
    <t xml:space="preserve">     WHEREAS, it appears that the sums to be raised by taxation, as specified therein, do not in the aggregate exceed that amount as computed in A.R.S. §42 17051(A), therefore be it</t>
  </si>
  <si>
    <t xml:space="preserve">     RESOLVED, that the said estimates of revenues and expenditures/expenses shown on the accompanying schedules, as now increased, reduced, or changed, are hereby adopted as the budget of _______________ County for the fiscal year __________.</t>
  </si>
  <si>
    <t xml:space="preserve">     Passed by the Board of Supervisors of _____________ County, this _____ day of __________.</t>
  </si>
  <si>
    <t>APPROVED:</t>
  </si>
  <si>
    <t>Chairman of the Board of Supervisors</t>
  </si>
  <si>
    <t>ATTEST:</t>
  </si>
  <si>
    <t>Clerk of the Board of Supervisors</t>
  </si>
  <si>
    <t>Schedule A—Summary Schedule of Estimated Revenues and Expenditures/Expenses</t>
  </si>
  <si>
    <t xml:space="preserve"> PROPERTY TAX REVENUES</t>
  </si>
  <si>
    <t xml:space="preserve">     WHEREAS, in accordance with the provisions of Title 42, Chapter 17, Articles 1-5, Arizona Revised Statutes (A.R.S.), the Board of Supervisors did, on __________, _____, make an estimate of the different amounts required to meet the public expenditures/expenses for the ensuing year, also an estimate of revenues from sources other than direct taxation, and the amount to be raised by taxation upon real and personal property of _______________ County, and</t>
  </si>
  <si>
    <t>BEFORE USING THE ENCLOSED SCHEDULES, PLEASE COMPLETE THE FOLLOWING:</t>
  </si>
  <si>
    <t xml:space="preserve">The steps below will help populate the attached schedules with the appropriate dates. The "current year" is the fiscal year in which the county is operating, and the "budget year" is the fiscal year for which the county is budgeting and that immediately follows the current year. </t>
  </si>
  <si>
    <t>Maximum allowable primary property tax levy. 
A.R.S. §42-17051(A)</t>
  </si>
  <si>
    <r>
      <t>Amount received from primary property taxation in the</t>
    </r>
    <r>
      <rPr>
        <b/>
        <sz val="11"/>
        <color indexed="8"/>
        <rFont val="Arial"/>
        <family val="2"/>
      </rPr>
      <t xml:space="preserve"> current</t>
    </r>
    <r>
      <rPr>
        <sz val="11"/>
        <color indexed="8"/>
        <rFont val="Arial"/>
        <family val="2"/>
      </rPr>
      <t xml:space="preserve"> year in excess of the sum of that year's maximum allowable primary property tax levy. A.R.S. §42-17102(A)(18)</t>
    </r>
  </si>
  <si>
    <t>1.  Select the Current Year</t>
  </si>
  <si>
    <t xml:space="preserve">2.  Select the Budget Year </t>
  </si>
  <si>
    <t>Less: Amounts for Future Debt Retirement</t>
  </si>
  <si>
    <t>Select the County Name:</t>
  </si>
  <si>
    <r>
      <t>Amounts in this column represent Fund Balance/Net Asset amounts except for amounts not in spendable form (e.g., prepaids and inventories) or legally or contractually required to be maintained intact</t>
    </r>
    <r>
      <rPr>
        <b/>
        <sz val="11"/>
        <rFont val="Arial"/>
        <family val="2"/>
      </rPr>
      <t xml:space="preserve"> (e.g., principal of a permanent fund).</t>
    </r>
  </si>
  <si>
    <t>COCHISE COUNTY</t>
  </si>
  <si>
    <t>Flood Control District</t>
  </si>
  <si>
    <t>Library District</t>
  </si>
  <si>
    <t>Fire District</t>
  </si>
  <si>
    <t>Light Districts Levies</t>
  </si>
  <si>
    <t>Light and Fire Districts</t>
  </si>
  <si>
    <t xml:space="preserve">                   various</t>
  </si>
  <si>
    <t>Penalties and Interest on Delinq. Prop. Taxes</t>
  </si>
  <si>
    <t>Auto Lieu Taxes</t>
  </si>
  <si>
    <t>County Excise Tax</t>
  </si>
  <si>
    <t>Animal Licenses</t>
  </si>
  <si>
    <t>Other Licenses</t>
  </si>
  <si>
    <t>Franchise Licenses</t>
  </si>
  <si>
    <t>Federal Payment in Lieu</t>
  </si>
  <si>
    <t>Federal Prisoner Reimb</t>
  </si>
  <si>
    <t>Fema Reimb</t>
  </si>
  <si>
    <t>Federal OT Reimb</t>
  </si>
  <si>
    <t>State Sales Tax</t>
  </si>
  <si>
    <t>State Lottery</t>
  </si>
  <si>
    <t>JP Salary Reimb</t>
  </si>
  <si>
    <t>Liquor Licenses</t>
  </si>
  <si>
    <t>State Prisoner Reimb</t>
  </si>
  <si>
    <t>City Reimbursement for Court Consolidations</t>
  </si>
  <si>
    <t>Other State Grants</t>
  </si>
  <si>
    <t>Court Fees</t>
  </si>
  <si>
    <t>General Government Fees</t>
  </si>
  <si>
    <t>Sheriff Fees</t>
  </si>
  <si>
    <t>Planning Fees</t>
  </si>
  <si>
    <t>Health Fees</t>
  </si>
  <si>
    <t>Justice Courts</t>
  </si>
  <si>
    <t>Superior Court</t>
  </si>
  <si>
    <t>Other Fines</t>
  </si>
  <si>
    <t>Interest</t>
  </si>
  <si>
    <t>Misc</t>
  </si>
  <si>
    <t>Highway/Flood Control</t>
  </si>
  <si>
    <t>Penalties and Interest on Prop Taxes</t>
  </si>
  <si>
    <t>Federal Government</t>
  </si>
  <si>
    <t>State Government</t>
  </si>
  <si>
    <t>Charges for Services</t>
  </si>
  <si>
    <t>Other</t>
  </si>
  <si>
    <t>Total Highway/Flood Funds</t>
  </si>
  <si>
    <t>Health Services Funds</t>
  </si>
  <si>
    <t>Total Health Services Funds</t>
  </si>
  <si>
    <t>Total CASS Fund</t>
  </si>
  <si>
    <t>CASS Special Revenue Fund</t>
  </si>
  <si>
    <t>Library District Funds</t>
  </si>
  <si>
    <t>Total Library District Funds</t>
  </si>
  <si>
    <t>Solid Waste Special Revenue Funds</t>
  </si>
  <si>
    <t>Total Solid Waste Funds</t>
  </si>
  <si>
    <t>Attorney Special Revenue Funds</t>
  </si>
  <si>
    <t>Fines and Forfeits</t>
  </si>
  <si>
    <t>Total Attorney Funds</t>
  </si>
  <si>
    <t>Public Safety Special Revenue Funds</t>
  </si>
  <si>
    <t>Total Public Safety Funds</t>
  </si>
  <si>
    <t>Judicial Special Revenue Funds</t>
  </si>
  <si>
    <t>Total Judicial Funds</t>
  </si>
  <si>
    <t>School Special Revenue Funds</t>
  </si>
  <si>
    <t>Total School Funds</t>
  </si>
  <si>
    <t>BOS - Econ Dev Special Revenue Funds</t>
  </si>
  <si>
    <t>Federal Government - Fund 218</t>
  </si>
  <si>
    <t>State Government - Fund 116</t>
  </si>
  <si>
    <t>Charges for Services - Fund 213</t>
  </si>
  <si>
    <t>County Excise Tax - Fund 340</t>
  </si>
  <si>
    <t>Total BOS-Econ Dev Funds</t>
  </si>
  <si>
    <t>General Government Special Revenue Funds</t>
  </si>
  <si>
    <t>Excise Tax</t>
  </si>
  <si>
    <t>Charges  for Services</t>
  </si>
  <si>
    <t xml:space="preserve">Other </t>
  </si>
  <si>
    <t>Total General Government Funds</t>
  </si>
  <si>
    <t>County Capital Projects</t>
  </si>
  <si>
    <t>IT Capital Projects</t>
  </si>
  <si>
    <t>Solid Waste</t>
  </si>
  <si>
    <t>Solid Waste Capital Projects</t>
  </si>
  <si>
    <t>Cochise Health Systems</t>
  </si>
  <si>
    <t>BDI</t>
  </si>
  <si>
    <t xml:space="preserve">CASS </t>
  </si>
  <si>
    <t>Health</t>
  </si>
  <si>
    <t>Judicial System</t>
  </si>
  <si>
    <t>Public/Legal Defender</t>
  </si>
  <si>
    <t>General Government</t>
  </si>
  <si>
    <t>CASS</t>
  </si>
  <si>
    <t>BOS</t>
  </si>
  <si>
    <t>Highways</t>
  </si>
  <si>
    <t>Library</t>
  </si>
  <si>
    <t>Schools</t>
  </si>
  <si>
    <t>Solid Waste/Waste Tire</t>
  </si>
  <si>
    <t>IT</t>
  </si>
  <si>
    <t>Public Defender</t>
  </si>
  <si>
    <t>Judicial - Court Admin</t>
  </si>
  <si>
    <t>Judicial - Clerk of Court</t>
  </si>
  <si>
    <t>Judicial - Juvenile</t>
  </si>
  <si>
    <t>School</t>
  </si>
  <si>
    <t>BOS - Tourism</t>
  </si>
  <si>
    <t>Elections</t>
  </si>
  <si>
    <t>Judicial</t>
  </si>
  <si>
    <t>Highways/Flood Control</t>
  </si>
  <si>
    <t>General Government-P&amp;Z, Pub Def</t>
  </si>
  <si>
    <t>IT - Capital Projects</t>
  </si>
  <si>
    <t>Elections - Capital</t>
  </si>
  <si>
    <t>RECONCILIATION OF STATE REPORT</t>
  </si>
  <si>
    <t>TO COCHISE COUNTY BUDGET</t>
  </si>
  <si>
    <t>FY 12/13</t>
  </si>
  <si>
    <t>From State Report Schedule A</t>
  </si>
  <si>
    <t>Total Expense</t>
  </si>
  <si>
    <t>Add Interfund Transfers Out</t>
  </si>
  <si>
    <t>Add Other Financing Uses</t>
  </si>
  <si>
    <t>Subtotal County Outlays</t>
  </si>
  <si>
    <t>From Cochise County Adopted Budget</t>
  </si>
  <si>
    <t>Internal Service Funds:</t>
  </si>
  <si>
    <t xml:space="preserve">  Fleet</t>
  </si>
  <si>
    <t xml:space="preserve">  Heavy Fleet</t>
  </si>
  <si>
    <t xml:space="preserve">  Group Health Trust</t>
  </si>
  <si>
    <t xml:space="preserve">  Computer Replacement Fund</t>
  </si>
  <si>
    <t>Grand Total Cochise County Budget</t>
  </si>
  <si>
    <t xml:space="preserve">   Other funds</t>
  </si>
  <si>
    <t>School  Superintendent</t>
  </si>
  <si>
    <t xml:space="preserve">Health </t>
  </si>
  <si>
    <t xml:space="preserve">   Other Funds</t>
  </si>
  <si>
    <t>Highway/Flood</t>
  </si>
  <si>
    <t xml:space="preserve">   Highway</t>
  </si>
  <si>
    <t xml:space="preserve">   Flood/Other funds</t>
  </si>
  <si>
    <t xml:space="preserve">   County Capital Projects</t>
  </si>
</sst>
</file>

<file path=xl/styles.xml><?xml version="1.0" encoding="utf-8"?>
<styleSheet xmlns="http://schemas.openxmlformats.org/spreadsheetml/2006/main">
  <numFmts count="11">
    <numFmt numFmtId="42" formatCode="_(&quot;$&quot;* #,##0_);_(&quot;$&quot;* \(#,##0\);_(&quot;$&quot;* &quot;-&quot;_);_(@_)"/>
    <numFmt numFmtId="41" formatCode="_(* #,##0_);_(* \(#,##0\);_(* &quot;-&quot;_);_(@_)"/>
    <numFmt numFmtId="44" formatCode="_(&quot;$&quot;* #,##0.00_);_(&quot;$&quot;* \(#,##0.00\);_(&quot;$&quot;* &quot;-&quot;??_);_(@_)"/>
    <numFmt numFmtId="164" formatCode="0.0000"/>
    <numFmt numFmtId="165" formatCode="_(&quot;$&quot;* #,##0_);_(&quot;$&quot;* \(#,##0\);_(&quot;$&quot;* &quot;&quot;_);_(@_)"/>
    <numFmt numFmtId="166" formatCode="_(&quot;$&quot;* #,##0_);_(&quot;$&quot;* \(#,##0\);_(&quot;$&quot;* &quot;0&quot;_);_(@_)"/>
    <numFmt numFmtId="167" formatCode="_(* #,##0_);_(* \(#,##0\);_(* &quot;0&quot;_);_(@_)"/>
    <numFmt numFmtId="168" formatCode="_(* #,##0_);_(* \(#,##0\);_(* &quot;&quot;_);_(@_)"/>
    <numFmt numFmtId="169" formatCode="0_);\(0\)"/>
    <numFmt numFmtId="170" formatCode="General;[Red]\-General"/>
    <numFmt numFmtId="171" formatCode="_(&quot;$&quot;* #,##0_);_(&quot;$&quot;* \(#,##0\);_(&quot;$&quot;* &quot;-&quot;??_);_(@_)"/>
  </numFmts>
  <fonts count="32">
    <font>
      <sz val="10"/>
      <name val="Arial"/>
    </font>
    <font>
      <b/>
      <sz val="13"/>
      <color indexed="8"/>
      <name val="Arial"/>
      <family val="2"/>
    </font>
    <font>
      <b/>
      <sz val="11"/>
      <name val="Arial"/>
      <family val="2"/>
    </font>
    <font>
      <b/>
      <sz val="11"/>
      <color indexed="8"/>
      <name val="Arial"/>
      <family val="2"/>
    </font>
    <font>
      <b/>
      <sz val="9"/>
      <color indexed="8"/>
      <name val="Arial"/>
      <family val="2"/>
    </font>
    <font>
      <b/>
      <sz val="12"/>
      <color indexed="8"/>
      <name val="Arial"/>
      <family val="2"/>
    </font>
    <font>
      <b/>
      <sz val="10"/>
      <color indexed="8"/>
      <name val="Arial"/>
      <family val="2"/>
    </font>
    <font>
      <b/>
      <sz val="11"/>
      <color indexed="8"/>
      <name val="Arial"/>
      <family val="2"/>
    </font>
    <font>
      <sz val="11"/>
      <name val="Arial"/>
      <family val="2"/>
    </font>
    <font>
      <sz val="11"/>
      <color indexed="8"/>
      <name val="Arial"/>
      <family val="2"/>
    </font>
    <font>
      <sz val="12"/>
      <name val="Arial"/>
      <family val="2"/>
    </font>
    <font>
      <sz val="11"/>
      <name val="Arial"/>
      <family val="2"/>
    </font>
    <font>
      <b/>
      <sz val="9"/>
      <color indexed="8"/>
      <name val="Arial"/>
      <family val="2"/>
    </font>
    <font>
      <b/>
      <sz val="10"/>
      <color indexed="8"/>
      <name val="Arial"/>
      <family val="2"/>
    </font>
    <font>
      <sz val="9"/>
      <name val="Arial"/>
      <family val="2"/>
    </font>
    <font>
      <b/>
      <sz val="11"/>
      <name val="Arial"/>
      <family val="2"/>
    </font>
    <font>
      <sz val="9"/>
      <name val="Arial"/>
      <family val="2"/>
    </font>
    <font>
      <b/>
      <sz val="12"/>
      <color indexed="8"/>
      <name val="Arial"/>
      <family val="2"/>
    </font>
    <font>
      <sz val="12"/>
      <color indexed="8"/>
      <name val="Arial"/>
      <family val="2"/>
    </font>
    <font>
      <b/>
      <sz val="13"/>
      <name val="Arial"/>
      <family val="2"/>
    </font>
    <font>
      <sz val="15"/>
      <name val="Arial"/>
      <family val="2"/>
    </font>
    <font>
      <sz val="12"/>
      <color indexed="8"/>
      <name val="Arial"/>
      <family val="2"/>
    </font>
    <font>
      <b/>
      <sz val="13"/>
      <color indexed="8"/>
      <name val="Arial"/>
      <family val="2"/>
    </font>
    <font>
      <sz val="13"/>
      <name val="Arial"/>
      <family val="2"/>
    </font>
    <font>
      <sz val="10"/>
      <color indexed="8"/>
      <name val="Arial"/>
      <family val="2"/>
    </font>
    <font>
      <sz val="10"/>
      <name val="Arial"/>
      <family val="2"/>
    </font>
    <font>
      <sz val="12"/>
      <name val="Times New Roman"/>
      <family val="1"/>
    </font>
    <font>
      <b/>
      <sz val="12"/>
      <name val="Times New Roman"/>
      <family val="1"/>
    </font>
    <font>
      <b/>
      <u/>
      <sz val="11"/>
      <name val="Arial"/>
      <family val="2"/>
    </font>
    <font>
      <b/>
      <sz val="12"/>
      <name val="Arial"/>
      <family val="2"/>
    </font>
    <font>
      <b/>
      <sz val="10"/>
      <name val="Arial"/>
      <family val="2"/>
    </font>
    <font>
      <sz val="10"/>
      <name val="Arial"/>
      <family val="2"/>
    </font>
  </fonts>
  <fills count="6">
    <fill>
      <patternFill patternType="none"/>
    </fill>
    <fill>
      <patternFill patternType="gray125"/>
    </fill>
    <fill>
      <patternFill patternType="solid">
        <fgColor indexed="9"/>
      </patternFill>
    </fill>
    <fill>
      <patternFill patternType="solid">
        <fgColor indexed="23"/>
      </patternFill>
    </fill>
    <fill>
      <patternFill patternType="solid">
        <fgColor indexed="23"/>
        <bgColor indexed="64"/>
      </patternFill>
    </fill>
    <fill>
      <patternFill patternType="solid">
        <fgColor theme="4" tint="0.79998168889431442"/>
        <bgColor indexed="64"/>
      </patternFill>
    </fill>
  </fills>
  <borders count="66">
    <border>
      <left/>
      <right/>
      <top/>
      <bottom/>
      <diagonal/>
    </border>
    <border>
      <left style="thick">
        <color indexed="8"/>
      </left>
      <right/>
      <top style="thin">
        <color indexed="8"/>
      </top>
      <bottom style="thin">
        <color indexed="8"/>
      </bottom>
      <diagonal/>
    </border>
    <border>
      <left/>
      <right/>
      <top/>
      <bottom style="thick">
        <color indexed="64"/>
      </bottom>
      <diagonal/>
    </border>
    <border>
      <left/>
      <right/>
      <top/>
      <bottom style="thick">
        <color indexed="8"/>
      </bottom>
      <diagonal/>
    </border>
    <border>
      <left/>
      <right/>
      <top/>
      <bottom style="thin">
        <color indexed="64"/>
      </bottom>
      <diagonal/>
    </border>
    <border>
      <left/>
      <right/>
      <top/>
      <bottom style="thin">
        <color indexed="12"/>
      </bottom>
      <diagonal/>
    </border>
    <border>
      <left/>
      <right style="thin">
        <color indexed="8"/>
      </right>
      <top style="thin">
        <color indexed="8"/>
      </top>
      <bottom style="thin">
        <color indexed="8"/>
      </bottom>
      <diagonal/>
    </border>
    <border>
      <left style="thick">
        <color indexed="8"/>
      </left>
      <right/>
      <top style="thin">
        <color indexed="8"/>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ck">
        <color indexed="8"/>
      </right>
      <top style="thin">
        <color indexed="8"/>
      </top>
      <bottom style="thin">
        <color indexed="8"/>
      </bottom>
      <diagonal/>
    </border>
    <border>
      <left/>
      <right/>
      <top/>
      <bottom style="double">
        <color indexed="12"/>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style="thin">
        <color indexed="8"/>
      </right>
      <top style="thin">
        <color indexed="8"/>
      </top>
      <bottom style="thick">
        <color indexed="8"/>
      </bottom>
      <diagonal/>
    </border>
    <border>
      <left style="thin">
        <color indexed="8"/>
      </left>
      <right style="thick">
        <color indexed="8"/>
      </right>
      <top style="thin">
        <color indexed="8"/>
      </top>
      <bottom style="thick">
        <color indexed="8"/>
      </bottom>
      <diagonal/>
    </border>
    <border>
      <left style="thin">
        <color indexed="8"/>
      </left>
      <right/>
      <top style="thin">
        <color indexed="8"/>
      </top>
      <bottom style="double">
        <color indexed="8"/>
      </bottom>
      <diagonal/>
    </border>
    <border>
      <left/>
      <right/>
      <top style="thin">
        <color indexed="64"/>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top style="double">
        <color indexed="12"/>
      </top>
      <bottom/>
      <diagonal/>
    </border>
    <border>
      <left/>
      <right style="thin">
        <color indexed="8"/>
      </right>
      <top style="thick">
        <color indexed="8"/>
      </top>
      <bottom style="double">
        <color indexed="8"/>
      </bottom>
      <diagonal/>
    </border>
    <border>
      <left style="thin">
        <color indexed="8"/>
      </left>
      <right/>
      <top style="thick">
        <color indexed="8"/>
      </top>
      <bottom style="double">
        <color indexed="8"/>
      </bottom>
      <diagonal/>
    </border>
    <border>
      <left/>
      <right style="thin">
        <color indexed="8"/>
      </right>
      <top style="thin">
        <color indexed="8"/>
      </top>
      <bottom style="double">
        <color indexed="8"/>
      </bottom>
      <diagonal/>
    </border>
    <border>
      <left style="thick">
        <color indexed="8"/>
      </left>
      <right/>
      <top style="thin">
        <color indexed="8"/>
      </top>
      <bottom style="thick">
        <color indexed="8"/>
      </bottom>
      <diagonal/>
    </border>
    <border>
      <left/>
      <right/>
      <top/>
      <bottom style="thin">
        <color indexed="8"/>
      </bottom>
      <diagonal/>
    </border>
    <border>
      <left style="thin">
        <color indexed="8"/>
      </left>
      <right/>
      <top/>
      <bottom style="thin">
        <color indexed="8"/>
      </bottom>
      <diagonal/>
    </border>
    <border>
      <left/>
      <right/>
      <top/>
      <bottom style="double">
        <color indexed="8"/>
      </bottom>
      <diagonal/>
    </border>
    <border>
      <left style="thin">
        <color indexed="8"/>
      </left>
      <right/>
      <top style="double">
        <color indexed="8"/>
      </top>
      <bottom style="double">
        <color indexed="8"/>
      </bottom>
      <diagonal/>
    </border>
    <border>
      <left style="thin">
        <color indexed="8"/>
      </left>
      <right style="thin">
        <color indexed="64"/>
      </right>
      <top style="thin">
        <color indexed="64"/>
      </top>
      <bottom style="thin">
        <color indexed="8"/>
      </bottom>
      <diagonal/>
    </border>
    <border>
      <left/>
      <right/>
      <top style="thin">
        <color indexed="12"/>
      </top>
      <bottom style="thin">
        <color indexed="64"/>
      </bottom>
      <diagonal/>
    </border>
    <border>
      <left/>
      <right/>
      <top style="thin">
        <color indexed="12"/>
      </top>
      <bottom style="thin">
        <color indexed="12"/>
      </bottom>
      <diagonal/>
    </border>
    <border>
      <left/>
      <right/>
      <top style="thin">
        <color indexed="12"/>
      </top>
      <bottom/>
      <diagonal/>
    </border>
    <border>
      <left/>
      <right/>
      <top style="thin">
        <color indexed="12"/>
      </top>
      <bottom style="double">
        <color indexed="12"/>
      </bottom>
      <diagonal/>
    </border>
    <border>
      <left style="thin">
        <color indexed="64"/>
      </left>
      <right style="thin">
        <color indexed="8"/>
      </right>
      <top style="thin">
        <color indexed="64"/>
      </top>
      <bottom style="thin">
        <color indexed="8"/>
      </bottom>
      <diagonal/>
    </border>
    <border>
      <left style="thin">
        <color indexed="8"/>
      </left>
      <right style="thick">
        <color indexed="8"/>
      </right>
      <top/>
      <bottom style="thin">
        <color indexed="8"/>
      </bottom>
      <diagonal/>
    </border>
    <border>
      <left/>
      <right/>
      <top style="medium">
        <color indexed="64"/>
      </top>
      <bottom style="medium">
        <color indexed="64"/>
      </bottom>
      <diagonal/>
    </border>
    <border>
      <left/>
      <right/>
      <top/>
      <bottom style="medium">
        <color indexed="64"/>
      </bottom>
      <diagonal/>
    </border>
    <border>
      <left/>
      <right style="thin">
        <color indexed="8"/>
      </right>
      <top style="thin">
        <color indexed="8"/>
      </top>
      <bottom style="thick">
        <color indexed="8"/>
      </bottom>
      <diagonal/>
    </border>
    <border>
      <left/>
      <right style="thin">
        <color indexed="8"/>
      </right>
      <top style="thin">
        <color indexed="8"/>
      </top>
      <bottom/>
      <diagonal/>
    </border>
    <border>
      <left style="thick">
        <color indexed="8"/>
      </left>
      <right/>
      <top/>
      <bottom style="thin">
        <color indexed="8"/>
      </bottom>
      <diagonal/>
    </border>
    <border>
      <left/>
      <right style="thin">
        <color indexed="8"/>
      </right>
      <top/>
      <bottom style="thin">
        <color indexed="8"/>
      </bottom>
      <diagonal/>
    </border>
    <border>
      <left style="thin">
        <color indexed="8"/>
      </left>
      <right style="thin">
        <color indexed="8"/>
      </right>
      <top style="thick">
        <color indexed="8"/>
      </top>
      <bottom style="thin">
        <color indexed="8"/>
      </bottom>
      <diagonal/>
    </border>
    <border>
      <left style="thin">
        <color indexed="8"/>
      </left>
      <right/>
      <top style="thick">
        <color indexed="8"/>
      </top>
      <bottom/>
      <diagonal/>
    </border>
    <border>
      <left/>
      <right style="thin">
        <color indexed="8"/>
      </right>
      <top style="thick">
        <color indexed="8"/>
      </top>
      <bottom/>
      <diagonal/>
    </border>
    <border>
      <left style="thin">
        <color indexed="8"/>
      </left>
      <right/>
      <top/>
      <bottom/>
      <diagonal/>
    </border>
    <border>
      <left/>
      <right style="thin">
        <color indexed="8"/>
      </right>
      <top/>
      <bottom/>
      <diagonal/>
    </border>
    <border>
      <left style="thin">
        <color indexed="8"/>
      </left>
      <right/>
      <top/>
      <bottom style="thin">
        <color indexed="64"/>
      </bottom>
      <diagonal/>
    </border>
    <border>
      <left/>
      <right style="thin">
        <color indexed="8"/>
      </right>
      <top/>
      <bottom style="thin">
        <color indexed="64"/>
      </bottom>
      <diagonal/>
    </border>
    <border>
      <left style="thick">
        <color indexed="8"/>
      </left>
      <right style="thin">
        <color indexed="8"/>
      </right>
      <top style="thick">
        <color indexed="8"/>
      </top>
      <bottom style="thin">
        <color indexed="8"/>
      </bottom>
      <diagonal/>
    </border>
    <border>
      <left style="thick">
        <color indexed="8"/>
      </left>
      <right style="thin">
        <color indexed="8"/>
      </right>
      <top style="thin">
        <color indexed="8"/>
      </top>
      <bottom style="thin">
        <color indexed="8"/>
      </bottom>
      <diagonal/>
    </border>
    <border>
      <left style="thick">
        <color indexed="8"/>
      </left>
      <right style="thin">
        <color indexed="8"/>
      </right>
      <top style="thin">
        <color indexed="8"/>
      </top>
      <bottom/>
      <diagonal/>
    </border>
    <border>
      <left style="thin">
        <color indexed="8"/>
      </left>
      <right style="thin">
        <color indexed="8"/>
      </right>
      <top style="thick">
        <color indexed="8"/>
      </top>
      <bottom/>
      <diagonal/>
    </border>
    <border>
      <left style="thin">
        <color indexed="8"/>
      </left>
      <right style="thin">
        <color indexed="8"/>
      </right>
      <top/>
      <bottom/>
      <diagonal/>
    </border>
    <border>
      <left style="thin">
        <color indexed="8"/>
      </left>
      <right style="thick">
        <color indexed="8"/>
      </right>
      <top style="thick">
        <color indexed="8"/>
      </top>
      <bottom style="thin">
        <color indexed="8"/>
      </bottom>
      <diagonal/>
    </border>
    <border>
      <left style="thin">
        <color indexed="8"/>
      </left>
      <right style="thick">
        <color indexed="8"/>
      </right>
      <top style="thin">
        <color indexed="8"/>
      </top>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0" fontId="16" fillId="2" borderId="0"/>
    <xf numFmtId="44" fontId="31" fillId="0" borderId="0" applyFont="0" applyFill="0" applyBorder="0" applyAlignment="0" applyProtection="0"/>
  </cellStyleXfs>
  <cellXfs count="370">
    <xf numFmtId="0" fontId="0" fillId="0" borderId="0" xfId="0"/>
    <xf numFmtId="0" fontId="0" fillId="0" borderId="0" xfId="0" applyNumberFormat="1" applyProtection="1"/>
    <xf numFmtId="0" fontId="11" fillId="0" borderId="0" xfId="0" applyNumberFormat="1" applyFont="1" applyProtection="1"/>
    <xf numFmtId="49" fontId="2" fillId="0" borderId="0" xfId="0" applyNumberFormat="1" applyFont="1" applyAlignment="1" applyProtection="1">
      <alignment horizontal="right"/>
    </xf>
    <xf numFmtId="49" fontId="2" fillId="0" borderId="0" xfId="0" applyNumberFormat="1" applyFont="1" applyAlignment="1">
      <alignment horizontal="right"/>
    </xf>
    <xf numFmtId="49" fontId="2" fillId="0" borderId="1" xfId="0" applyNumberFormat="1" applyFont="1" applyBorder="1" applyAlignment="1" applyProtection="1">
      <alignment horizontal="right"/>
    </xf>
    <xf numFmtId="0" fontId="16" fillId="2" borderId="0" xfId="1" applyNumberFormat="1"/>
    <xf numFmtId="0" fontId="5" fillId="2" borderId="0" xfId="1" applyNumberFormat="1" applyFont="1" applyAlignment="1" applyProtection="1">
      <alignment horizontal="right"/>
    </xf>
    <xf numFmtId="0" fontId="14" fillId="2" borderId="0" xfId="1" applyNumberFormat="1" applyFont="1" applyProtection="1"/>
    <xf numFmtId="0" fontId="16" fillId="2" borderId="0" xfId="1" applyNumberFormat="1" applyProtection="1"/>
    <xf numFmtId="0" fontId="18" fillId="2" borderId="0" xfId="1" applyNumberFormat="1" applyFont="1" applyAlignment="1" applyProtection="1">
      <alignment horizontal="right"/>
    </xf>
    <xf numFmtId="0" fontId="9" fillId="2" borderId="0" xfId="1" applyNumberFormat="1" applyFont="1" applyProtection="1"/>
    <xf numFmtId="37" fontId="9" fillId="2" borderId="0" xfId="1" applyNumberFormat="1" applyFont="1" applyAlignment="1" applyProtection="1">
      <alignment horizontal="right"/>
    </xf>
    <xf numFmtId="0" fontId="8" fillId="2" borderId="0" xfId="1" applyNumberFormat="1" applyFont="1"/>
    <xf numFmtId="0" fontId="9" fillId="2" borderId="0" xfId="1" applyNumberFormat="1" applyFont="1"/>
    <xf numFmtId="0" fontId="9" fillId="2" borderId="0" xfId="1" applyNumberFormat="1" applyFont="1" applyAlignment="1" applyProtection="1">
      <alignment horizontal="right"/>
    </xf>
    <xf numFmtId="0" fontId="8" fillId="2" borderId="0" xfId="1" applyNumberFormat="1" applyFont="1" applyProtection="1"/>
    <xf numFmtId="0" fontId="3" fillId="2" borderId="0" xfId="1" applyNumberFormat="1" applyFont="1" applyAlignment="1">
      <alignment horizontal="right"/>
    </xf>
    <xf numFmtId="0" fontId="3" fillId="2" borderId="0" xfId="1" applyNumberFormat="1" applyFont="1" applyAlignment="1">
      <alignment horizontal="fill" wrapText="1"/>
    </xf>
    <xf numFmtId="0" fontId="9" fillId="2" borderId="0" xfId="1" applyNumberFormat="1" applyFont="1" applyAlignment="1" applyProtection="1">
      <alignment horizontal="fill" wrapText="1"/>
    </xf>
    <xf numFmtId="0" fontId="9" fillId="2" borderId="0" xfId="1" applyNumberFormat="1" applyFont="1" applyAlignment="1">
      <alignment horizontal="fill" wrapText="1"/>
    </xf>
    <xf numFmtId="0" fontId="18" fillId="2" borderId="0" xfId="1" applyNumberFormat="1" applyFont="1"/>
    <xf numFmtId="0" fontId="20" fillId="2" borderId="0" xfId="1" applyNumberFormat="1" applyFont="1"/>
    <xf numFmtId="0" fontId="10" fillId="2" borderId="0" xfId="1" applyNumberFormat="1" applyFont="1"/>
    <xf numFmtId="0" fontId="2" fillId="2" borderId="0" xfId="1" applyNumberFormat="1" applyFont="1"/>
    <xf numFmtId="0" fontId="10" fillId="2" borderId="0" xfId="1" applyNumberFormat="1" applyFont="1" applyProtection="1"/>
    <xf numFmtId="0" fontId="23" fillId="2" borderId="0" xfId="1" applyNumberFormat="1" applyFont="1"/>
    <xf numFmtId="0" fontId="3" fillId="2" borderId="0" xfId="1" applyNumberFormat="1" applyFont="1"/>
    <xf numFmtId="0" fontId="3" fillId="2" borderId="0" xfId="1" applyNumberFormat="1" applyFont="1" applyAlignment="1" applyProtection="1">
      <alignment horizontal="center" vertical="center"/>
    </xf>
    <xf numFmtId="0" fontId="3" fillId="2" borderId="2" xfId="1" applyNumberFormat="1" applyFont="1" applyBorder="1" applyAlignment="1" applyProtection="1">
      <alignment horizontal="center" vertical="center"/>
    </xf>
    <xf numFmtId="0" fontId="3" fillId="2" borderId="3" xfId="1" applyNumberFormat="1" applyFont="1" applyBorder="1" applyAlignment="1" applyProtection="1">
      <alignment horizontal="center" vertical="center"/>
    </xf>
    <xf numFmtId="0" fontId="2" fillId="2" borderId="2" xfId="1" applyNumberFormat="1" applyFont="1" applyBorder="1" applyAlignment="1" applyProtection="1">
      <alignment horizontal="center" vertical="center"/>
    </xf>
    <xf numFmtId="0" fontId="3" fillId="2" borderId="0" xfId="1" applyNumberFormat="1" applyFont="1" applyBorder="1" applyAlignment="1" applyProtection="1">
      <alignment horizontal="center" vertical="center"/>
    </xf>
    <xf numFmtId="37" fontId="9" fillId="2" borderId="0" xfId="1" applyNumberFormat="1" applyFont="1" applyAlignment="1" applyProtection="1">
      <alignment horizontal="center" vertical="center"/>
    </xf>
    <xf numFmtId="0" fontId="16" fillId="2" borderId="0" xfId="1" applyNumberFormat="1" applyAlignment="1">
      <alignment horizontal="center" vertical="center"/>
    </xf>
    <xf numFmtId="42" fontId="9" fillId="2" borderId="0" xfId="1" applyNumberFormat="1" applyFont="1" applyBorder="1" applyAlignment="1">
      <alignment horizontal="right"/>
    </xf>
    <xf numFmtId="0" fontId="0" fillId="0" borderId="0" xfId="0" applyAlignment="1">
      <alignment vertical="center"/>
    </xf>
    <xf numFmtId="49" fontId="2" fillId="0" borderId="0" xfId="0" applyNumberFormat="1" applyFont="1" applyAlignment="1" applyProtection="1">
      <alignment horizontal="right" vertical="center"/>
    </xf>
    <xf numFmtId="0" fontId="6" fillId="0" borderId="0" xfId="0" applyNumberFormat="1" applyFont="1" applyAlignment="1" applyProtection="1">
      <alignment horizontal="centerContinuous" vertical="center"/>
    </xf>
    <xf numFmtId="0" fontId="4" fillId="0" borderId="0" xfId="0" applyNumberFormat="1" applyFont="1" applyAlignment="1" applyProtection="1">
      <alignment horizontal="centerContinuous" vertical="center"/>
    </xf>
    <xf numFmtId="0" fontId="5" fillId="0" borderId="0" xfId="0" applyNumberFormat="1" applyFont="1" applyAlignment="1" applyProtection="1">
      <alignment horizontal="centerContinuous" vertical="center"/>
    </xf>
    <xf numFmtId="0" fontId="9" fillId="0" borderId="0" xfId="0" applyNumberFormat="1" applyFont="1" applyAlignment="1" applyProtection="1">
      <alignment vertical="center"/>
    </xf>
    <xf numFmtId="0" fontId="8" fillId="0" borderId="0" xfId="0" applyNumberFormat="1" applyFont="1" applyAlignment="1" applyProtection="1">
      <alignment vertical="center"/>
    </xf>
    <xf numFmtId="0" fontId="3" fillId="0" borderId="0" xfId="0" applyNumberFormat="1" applyFont="1" applyAlignment="1" applyProtection="1">
      <alignment vertical="center"/>
    </xf>
    <xf numFmtId="0" fontId="3" fillId="0" borderId="3" xfId="0" applyNumberFormat="1" applyFont="1" applyBorder="1" applyAlignment="1" applyProtection="1">
      <alignment horizontal="left" vertical="center"/>
    </xf>
    <xf numFmtId="0" fontId="3" fillId="0" borderId="3" xfId="0" applyNumberFormat="1" applyFont="1" applyBorder="1" applyAlignment="1" applyProtection="1">
      <alignment vertical="center"/>
    </xf>
    <xf numFmtId="0" fontId="10" fillId="0" borderId="0" xfId="0" applyNumberFormat="1" applyFont="1" applyAlignment="1" applyProtection="1">
      <alignment vertical="center"/>
    </xf>
    <xf numFmtId="0" fontId="7" fillId="0" borderId="0" xfId="0" applyNumberFormat="1" applyFont="1" applyAlignment="1" applyProtection="1">
      <alignment horizontal="centerContinuous" vertical="center"/>
    </xf>
    <xf numFmtId="49" fontId="2" fillId="0" borderId="4" xfId="0" applyNumberFormat="1" applyFont="1" applyBorder="1" applyAlignment="1" applyProtection="1">
      <alignment horizontal="right" vertical="center"/>
    </xf>
    <xf numFmtId="0" fontId="13" fillId="0" borderId="4" xfId="0" applyNumberFormat="1" applyFont="1" applyBorder="1" applyAlignment="1" applyProtection="1">
      <alignment vertical="center"/>
    </xf>
    <xf numFmtId="0" fontId="14" fillId="0" borderId="0" xfId="0" applyNumberFormat="1" applyFont="1" applyAlignment="1" applyProtection="1">
      <alignment horizontal="centerContinuous" vertical="center"/>
    </xf>
    <xf numFmtId="0" fontId="12" fillId="0" borderId="0" xfId="0" applyNumberFormat="1" applyFont="1" applyAlignment="1" applyProtection="1">
      <alignment horizontal="centerContinuous" vertical="center"/>
    </xf>
    <xf numFmtId="0" fontId="0" fillId="0" borderId="0" xfId="0" applyNumberFormat="1" applyAlignment="1" applyProtection="1">
      <alignment vertical="center"/>
    </xf>
    <xf numFmtId="0" fontId="3" fillId="2" borderId="0" xfId="1" applyNumberFormat="1" applyFont="1" applyAlignment="1" applyProtection="1">
      <alignment vertical="center"/>
    </xf>
    <xf numFmtId="0" fontId="3" fillId="2" borderId="0" xfId="1" applyNumberFormat="1" applyFont="1" applyAlignment="1" applyProtection="1">
      <alignment horizontal="right" vertical="center"/>
    </xf>
    <xf numFmtId="0" fontId="8" fillId="2" borderId="0" xfId="1" applyNumberFormat="1" applyFont="1" applyAlignment="1">
      <alignment vertical="center"/>
    </xf>
    <xf numFmtId="0" fontId="16" fillId="2" borderId="0" xfId="1" applyNumberFormat="1" applyAlignment="1">
      <alignment vertical="center"/>
    </xf>
    <xf numFmtId="0" fontId="9" fillId="2" borderId="0" xfId="1" applyNumberFormat="1" applyFont="1" applyAlignment="1" applyProtection="1">
      <alignment horizontal="right" vertical="center"/>
    </xf>
    <xf numFmtId="37" fontId="9" fillId="2" borderId="0" xfId="1" applyNumberFormat="1" applyFont="1" applyAlignment="1" applyProtection="1">
      <alignment horizontal="right" vertical="center"/>
    </xf>
    <xf numFmtId="0" fontId="9" fillId="2" borderId="0" xfId="1" applyNumberFormat="1" applyFont="1" applyAlignment="1" applyProtection="1">
      <alignment horizontal="right" vertical="center" wrapText="1"/>
    </xf>
    <xf numFmtId="37" fontId="9" fillId="2" borderId="0" xfId="1" applyNumberFormat="1" applyFont="1" applyAlignment="1">
      <alignment vertical="center"/>
    </xf>
    <xf numFmtId="37" fontId="3" fillId="2" borderId="0" xfId="1" applyNumberFormat="1" applyFont="1" applyAlignment="1">
      <alignment vertical="center"/>
    </xf>
    <xf numFmtId="0" fontId="9" fillId="2" borderId="0" xfId="1" applyNumberFormat="1" applyFont="1" applyAlignment="1" applyProtection="1">
      <alignment vertical="center"/>
    </xf>
    <xf numFmtId="37" fontId="9" fillId="2" borderId="0" xfId="1" applyNumberFormat="1" applyFont="1" applyAlignment="1" applyProtection="1">
      <alignment vertical="center"/>
    </xf>
    <xf numFmtId="164" fontId="9" fillId="2" borderId="0" xfId="1" applyNumberFormat="1" applyFont="1" applyAlignment="1" applyProtection="1">
      <alignment vertical="center"/>
    </xf>
    <xf numFmtId="0" fontId="7" fillId="2" borderId="0" xfId="1" applyNumberFormat="1" applyFont="1" applyAlignment="1" applyProtection="1">
      <alignment horizontal="right" vertical="center"/>
    </xf>
    <xf numFmtId="0" fontId="11" fillId="2" borderId="0" xfId="1" applyNumberFormat="1" applyFont="1" applyAlignment="1">
      <alignment vertical="center"/>
    </xf>
    <xf numFmtId="37" fontId="9" fillId="2" borderId="0" xfId="1" applyNumberFormat="1" applyFont="1" applyBorder="1" applyAlignment="1" applyProtection="1">
      <alignment vertical="center"/>
    </xf>
    <xf numFmtId="0" fontId="9" fillId="2" borderId="0" xfId="1" applyNumberFormat="1" applyFont="1" applyAlignment="1">
      <alignment vertical="center"/>
    </xf>
    <xf numFmtId="37" fontId="9" fillId="2" borderId="0" xfId="1" applyNumberFormat="1" applyFont="1" applyBorder="1" applyAlignment="1">
      <alignment vertical="center"/>
    </xf>
    <xf numFmtId="0" fontId="9" fillId="2" borderId="5" xfId="1" applyNumberFormat="1" applyFont="1" applyBorder="1" applyAlignment="1" applyProtection="1">
      <alignment vertical="center"/>
      <protection locked="0"/>
    </xf>
    <xf numFmtId="0" fontId="9" fillId="2" borderId="0" xfId="1" applyNumberFormat="1" applyFont="1" applyBorder="1" applyAlignment="1" applyProtection="1">
      <alignment vertical="center"/>
    </xf>
    <xf numFmtId="37" fontId="9" fillId="2" borderId="0" xfId="1" applyNumberFormat="1" applyFont="1" applyBorder="1" applyAlignment="1" applyProtection="1">
      <alignment horizontal="right" vertical="center"/>
    </xf>
    <xf numFmtId="0" fontId="8" fillId="2" borderId="0" xfId="1" applyNumberFormat="1" applyFont="1" applyAlignment="1" applyProtection="1">
      <alignment vertical="center"/>
    </xf>
    <xf numFmtId="42" fontId="9" fillId="2" borderId="0" xfId="1" applyNumberFormat="1" applyFont="1" applyBorder="1" applyAlignment="1" applyProtection="1">
      <alignment vertical="center"/>
    </xf>
    <xf numFmtId="0" fontId="3" fillId="2" borderId="0" xfId="1" applyNumberFormat="1" applyFont="1" applyFill="1" applyAlignment="1" applyProtection="1">
      <alignment vertical="center"/>
    </xf>
    <xf numFmtId="37" fontId="8" fillId="2" borderId="0" xfId="1" applyNumberFormat="1" applyFont="1" applyAlignment="1">
      <alignment vertical="center"/>
    </xf>
    <xf numFmtId="37" fontId="8" fillId="2" borderId="0" xfId="1" applyNumberFormat="1" applyFont="1" applyBorder="1" applyAlignment="1">
      <alignment vertical="center"/>
    </xf>
    <xf numFmtId="0" fontId="8" fillId="2" borderId="0" xfId="1" applyNumberFormat="1" applyFont="1" applyBorder="1" applyAlignment="1">
      <alignment vertical="center"/>
    </xf>
    <xf numFmtId="0" fontId="9" fillId="2" borderId="0" xfId="1" applyNumberFormat="1" applyFont="1" applyAlignment="1" applyProtection="1">
      <alignment horizontal="left" vertical="center" wrapText="1"/>
    </xf>
    <xf numFmtId="0" fontId="3" fillId="2" borderId="0" xfId="1" applyNumberFormat="1" applyFont="1" applyAlignment="1">
      <alignment horizontal="right" vertical="center"/>
    </xf>
    <xf numFmtId="0" fontId="3" fillId="2" borderId="0" xfId="1" applyNumberFormat="1" applyFont="1" applyBorder="1" applyAlignment="1" applyProtection="1">
      <alignment horizontal="right" vertical="center"/>
    </xf>
    <xf numFmtId="37" fontId="9" fillId="2" borderId="0" xfId="1" applyNumberFormat="1" applyFont="1" applyBorder="1" applyAlignment="1">
      <alignment horizontal="right" vertical="center"/>
    </xf>
    <xf numFmtId="0" fontId="3" fillId="2" borderId="0" xfId="1" applyNumberFormat="1" applyFont="1" applyAlignment="1">
      <alignment horizontal="fill" vertical="center" wrapText="1"/>
    </xf>
    <xf numFmtId="37" fontId="9" fillId="2" borderId="0" xfId="1" applyNumberFormat="1" applyFont="1" applyAlignment="1" applyProtection="1">
      <alignment horizontal="fill" vertical="center" wrapText="1"/>
    </xf>
    <xf numFmtId="37" fontId="9" fillId="2" borderId="0" xfId="1" applyNumberFormat="1" applyFont="1" applyAlignment="1">
      <alignment horizontal="fill" vertical="center" wrapText="1"/>
    </xf>
    <xf numFmtId="0" fontId="3" fillId="2" borderId="0" xfId="1" applyNumberFormat="1" applyFont="1" applyAlignment="1">
      <alignment vertical="center"/>
    </xf>
    <xf numFmtId="0" fontId="3" fillId="2" borderId="0" xfId="1" applyNumberFormat="1" applyFont="1" applyAlignment="1">
      <alignment horizontal="left" vertical="center"/>
    </xf>
    <xf numFmtId="0" fontId="10" fillId="2" borderId="0" xfId="1" applyNumberFormat="1" applyFont="1" applyAlignment="1">
      <alignment horizontal="centerContinuous" vertical="center"/>
    </xf>
    <xf numFmtId="0" fontId="17" fillId="2" borderId="0" xfId="1" applyNumberFormat="1" applyFont="1" applyAlignment="1">
      <alignment horizontal="centerContinuous" vertical="center"/>
    </xf>
    <xf numFmtId="0" fontId="21" fillId="2" borderId="0" xfId="1" applyNumberFormat="1" applyFont="1" applyAlignment="1" applyProtection="1">
      <alignment horizontal="centerContinuous" vertical="center"/>
    </xf>
    <xf numFmtId="0" fontId="9" fillId="2" borderId="5" xfId="1" applyNumberFormat="1" applyFont="1" applyBorder="1" applyAlignment="1" applyProtection="1">
      <alignment horizontal="left" vertical="center"/>
      <protection locked="0"/>
    </xf>
    <xf numFmtId="37" fontId="9" fillId="2" borderId="0" xfId="1" applyNumberFormat="1" applyFont="1" applyAlignment="1">
      <alignment horizontal="right" vertical="center"/>
    </xf>
    <xf numFmtId="0" fontId="9" fillId="2" borderId="0" xfId="1" applyNumberFormat="1" applyFont="1" applyBorder="1" applyAlignment="1" applyProtection="1">
      <alignment horizontal="left" vertical="center"/>
    </xf>
    <xf numFmtId="0" fontId="8" fillId="2" borderId="0" xfId="1" applyNumberFormat="1" applyFont="1" applyBorder="1" applyAlignment="1"/>
    <xf numFmtId="0" fontId="8" fillId="2" borderId="0" xfId="1" applyNumberFormat="1" applyFont="1" applyAlignment="1"/>
    <xf numFmtId="0" fontId="3" fillId="0" borderId="6" xfId="0" applyNumberFormat="1" applyFont="1" applyBorder="1" applyAlignment="1" applyProtection="1">
      <alignment horizontal="left" wrapText="1"/>
    </xf>
    <xf numFmtId="0" fontId="3" fillId="0" borderId="6" xfId="0" applyNumberFormat="1" applyFont="1" applyBorder="1" applyAlignment="1" applyProtection="1">
      <alignment horizontal="left"/>
    </xf>
    <xf numFmtId="49" fontId="2" fillId="0" borderId="7" xfId="0" applyNumberFormat="1" applyFont="1" applyBorder="1" applyAlignment="1" applyProtection="1">
      <alignment horizontal="right" vertical="top"/>
    </xf>
    <xf numFmtId="0" fontId="2" fillId="0" borderId="8" xfId="0" applyNumberFormat="1" applyFont="1" applyBorder="1" applyAlignment="1" applyProtection="1"/>
    <xf numFmtId="41" fontId="3" fillId="3" borderId="9" xfId="0" applyNumberFormat="1" applyFont="1" applyFill="1" applyBorder="1" applyAlignment="1" applyProtection="1"/>
    <xf numFmtId="41" fontId="3" fillId="3" borderId="10" xfId="0" applyNumberFormat="1" applyFont="1" applyFill="1" applyBorder="1" applyAlignment="1" applyProtection="1"/>
    <xf numFmtId="41" fontId="3" fillId="4" borderId="9" xfId="0" applyNumberFormat="1" applyFont="1" applyFill="1" applyBorder="1" applyAlignment="1" applyProtection="1"/>
    <xf numFmtId="0" fontId="2" fillId="0" borderId="0" xfId="0" applyFont="1" applyAlignment="1">
      <alignment vertical="center"/>
    </xf>
    <xf numFmtId="0" fontId="8" fillId="0" borderId="0" xfId="0" applyFont="1" applyAlignment="1"/>
    <xf numFmtId="0" fontId="2" fillId="0" borderId="0" xfId="0" applyFont="1" applyAlignment="1"/>
    <xf numFmtId="37" fontId="9" fillId="2" borderId="0" xfId="1" applyNumberFormat="1" applyFont="1" applyAlignment="1">
      <alignment horizontal="left" wrapText="1"/>
    </xf>
    <xf numFmtId="37" fontId="9" fillId="2" borderId="0" xfId="1" applyNumberFormat="1" applyFont="1" applyAlignment="1"/>
    <xf numFmtId="37" fontId="9" fillId="2" borderId="0" xfId="1" applyNumberFormat="1" applyFont="1" applyAlignment="1" applyProtection="1"/>
    <xf numFmtId="164" fontId="9" fillId="2" borderId="0" xfId="1" applyNumberFormat="1" applyFont="1" applyAlignment="1"/>
    <xf numFmtId="164" fontId="9" fillId="2" borderId="0" xfId="1" applyNumberFormat="1" applyFont="1" applyAlignment="1" applyProtection="1"/>
    <xf numFmtId="164" fontId="9" fillId="2" borderId="5" xfId="1" applyNumberFormat="1" applyFont="1" applyBorder="1" applyAlignment="1" applyProtection="1">
      <protection locked="0"/>
    </xf>
    <xf numFmtId="164" fontId="9" fillId="2" borderId="11" xfId="1" applyNumberFormat="1" applyFont="1" applyBorder="1" applyAlignment="1"/>
    <xf numFmtId="164" fontId="9" fillId="2" borderId="0" xfId="1" applyNumberFormat="1" applyFont="1" applyBorder="1" applyAlignment="1" applyProtection="1"/>
    <xf numFmtId="0" fontId="9" fillId="2" borderId="0" xfId="1" applyNumberFormat="1" applyFont="1" applyBorder="1" applyAlignment="1" applyProtection="1">
      <alignment horizontal="right"/>
    </xf>
    <xf numFmtId="0" fontId="14" fillId="2" borderId="0" xfId="1" applyNumberFormat="1" applyFont="1"/>
    <xf numFmtId="0" fontId="24" fillId="2" borderId="0" xfId="1" applyNumberFormat="1" applyFont="1" applyAlignment="1" applyProtection="1">
      <alignment horizontal="centerContinuous"/>
    </xf>
    <xf numFmtId="0" fontId="21" fillId="2" borderId="0" xfId="1" applyNumberFormat="1" applyFont="1" applyAlignment="1" applyProtection="1">
      <alignment horizontal="centerContinuous"/>
    </xf>
    <xf numFmtId="0" fontId="9" fillId="2" borderId="0" xfId="1" applyNumberFormat="1" applyFont="1" applyAlignment="1" applyProtection="1">
      <alignment horizontal="center" vertical="center"/>
    </xf>
    <xf numFmtId="0" fontId="14" fillId="2" borderId="0" xfId="1" applyNumberFormat="1" applyFont="1" applyAlignment="1">
      <alignment vertical="center"/>
    </xf>
    <xf numFmtId="0" fontId="9" fillId="2" borderId="0" xfId="1" applyNumberFormat="1" applyFont="1" applyAlignment="1" applyProtection="1">
      <alignment horizontal="left" vertical="top"/>
    </xf>
    <xf numFmtId="0" fontId="9" fillId="2" borderId="0" xfId="1" applyNumberFormat="1" applyFont="1" applyAlignment="1" applyProtection="1">
      <alignment horizontal="left" wrapText="1"/>
    </xf>
    <xf numFmtId="0" fontId="9" fillId="2" borderId="0" xfId="1" applyNumberFormat="1" applyFont="1" applyAlignment="1" applyProtection="1">
      <alignment horizontal="left" vertical="center"/>
    </xf>
    <xf numFmtId="0" fontId="9" fillId="2" borderId="0" xfId="1" applyNumberFormat="1" applyFont="1" applyAlignment="1" applyProtection="1">
      <alignment horizontal="left"/>
    </xf>
    <xf numFmtId="0" fontId="9" fillId="2" borderId="0" xfId="1" applyNumberFormat="1" applyFont="1" applyAlignment="1" applyProtection="1"/>
    <xf numFmtId="0" fontId="9" fillId="2" borderId="0" xfId="1" applyNumberFormat="1" applyFont="1" applyBorder="1" applyAlignment="1" applyProtection="1"/>
    <xf numFmtId="167" fontId="9" fillId="2" borderId="5" xfId="1" applyNumberFormat="1" applyFont="1" applyBorder="1" applyAlignment="1" applyProtection="1">
      <alignment horizontal="right" vertical="center"/>
      <protection locked="0"/>
    </xf>
    <xf numFmtId="165" fontId="3" fillId="0" borderId="12" xfId="0" applyNumberFormat="1" applyFont="1" applyBorder="1" applyAlignment="1" applyProtection="1"/>
    <xf numFmtId="167" fontId="9" fillId="2" borderId="0" xfId="1" applyNumberFormat="1" applyFont="1" applyAlignment="1" applyProtection="1">
      <alignment horizontal="right"/>
    </xf>
    <xf numFmtId="167" fontId="9" fillId="2" borderId="0" xfId="1" applyNumberFormat="1" applyFont="1" applyAlignment="1" applyProtection="1">
      <alignment horizontal="right" vertical="center"/>
    </xf>
    <xf numFmtId="0" fontId="3" fillId="2" borderId="13" xfId="1" applyNumberFormat="1" applyFont="1" applyBorder="1" applyAlignment="1" applyProtection="1">
      <alignment horizontal="center" vertical="center"/>
    </xf>
    <xf numFmtId="165" fontId="3" fillId="0" borderId="14" xfId="0" applyNumberFormat="1" applyFont="1" applyBorder="1" applyAlignment="1" applyProtection="1"/>
    <xf numFmtId="165" fontId="3" fillId="0" borderId="15" xfId="0" applyNumberFormat="1" applyFont="1" applyBorder="1" applyAlignment="1" applyProtection="1"/>
    <xf numFmtId="165" fontId="3" fillId="0" borderId="16" xfId="0" applyNumberFormat="1" applyFont="1" applyBorder="1" applyAlignment="1" applyProtection="1"/>
    <xf numFmtId="168" fontId="2" fillId="0" borderId="12" xfId="0" applyNumberFormat="1" applyFont="1" applyBorder="1" applyAlignment="1"/>
    <xf numFmtId="0" fontId="9" fillId="2" borderId="17" xfId="1" applyNumberFormat="1" applyFont="1" applyBorder="1" applyAlignment="1" applyProtection="1"/>
    <xf numFmtId="168" fontId="3" fillId="0" borderId="9" xfId="0" applyNumberFormat="1" applyFont="1" applyBorder="1" applyAlignment="1" applyProtection="1"/>
    <xf numFmtId="168" fontId="3" fillId="0" borderId="18" xfId="0" applyNumberFormat="1" applyFont="1" applyBorder="1" applyAlignment="1" applyProtection="1"/>
    <xf numFmtId="168" fontId="3" fillId="0" borderId="19" xfId="0" applyNumberFormat="1" applyFont="1" applyBorder="1" applyAlignment="1" applyProtection="1"/>
    <xf numFmtId="167" fontId="3" fillId="0" borderId="9" xfId="0" applyNumberFormat="1" applyFont="1" applyBorder="1" applyAlignment="1" applyProtection="1">
      <protection locked="0"/>
    </xf>
    <xf numFmtId="42" fontId="9" fillId="2" borderId="20" xfId="1" applyNumberFormat="1" applyFont="1" applyBorder="1" applyAlignment="1" applyProtection="1"/>
    <xf numFmtId="42" fontId="9" fillId="2" borderId="0" xfId="1" applyNumberFormat="1" applyFont="1" applyBorder="1" applyAlignment="1" applyProtection="1"/>
    <xf numFmtId="41" fontId="9" fillId="2" borderId="0" xfId="1" applyNumberFormat="1" applyFont="1" applyBorder="1" applyAlignment="1" applyProtection="1"/>
    <xf numFmtId="166" fontId="9" fillId="2" borderId="0" xfId="1" applyNumberFormat="1" applyFont="1" applyBorder="1" applyAlignment="1" applyProtection="1">
      <alignment horizontal="right" vertical="center"/>
    </xf>
    <xf numFmtId="0" fontId="9" fillId="2" borderId="0" xfId="1" applyNumberFormat="1" applyFont="1" applyAlignment="1" applyProtection="1">
      <alignment vertical="top"/>
    </xf>
    <xf numFmtId="0" fontId="9" fillId="2" borderId="5" xfId="1" applyNumberFormat="1" applyFont="1" applyBorder="1" applyAlignment="1" applyProtection="1">
      <alignment vertical="center"/>
    </xf>
    <xf numFmtId="37" fontId="9" fillId="2" borderId="5" xfId="1" applyNumberFormat="1" applyFont="1" applyBorder="1" applyAlignment="1" applyProtection="1">
      <alignment horizontal="right" vertical="center"/>
      <protection locked="0"/>
    </xf>
    <xf numFmtId="165" fontId="3" fillId="0" borderId="21" xfId="0" applyNumberFormat="1" applyFont="1" applyBorder="1" applyAlignment="1" applyProtection="1"/>
    <xf numFmtId="165" fontId="3" fillId="0" borderId="22" xfId="0" applyNumberFormat="1" applyFont="1" applyBorder="1" applyAlignment="1" applyProtection="1"/>
    <xf numFmtId="165" fontId="3" fillId="0" borderId="23" xfId="0" applyNumberFormat="1" applyFont="1" applyBorder="1" applyAlignment="1" applyProtection="1"/>
    <xf numFmtId="37" fontId="9" fillId="2" borderId="11" xfId="1" applyNumberFormat="1" applyFont="1" applyBorder="1" applyAlignment="1" applyProtection="1">
      <protection locked="0"/>
    </xf>
    <xf numFmtId="37" fontId="9" fillId="2" borderId="5" xfId="1" applyNumberFormat="1" applyFont="1" applyBorder="1" applyAlignment="1" applyProtection="1">
      <protection locked="0"/>
    </xf>
    <xf numFmtId="37" fontId="9" fillId="2" borderId="5" xfId="1" applyNumberFormat="1" applyFont="1" applyBorder="1" applyAlignment="1" applyProtection="1"/>
    <xf numFmtId="37" fontId="9" fillId="2" borderId="11" xfId="1" applyNumberFormat="1" applyFont="1" applyBorder="1" applyAlignment="1" applyProtection="1"/>
    <xf numFmtId="0" fontId="9" fillId="2" borderId="0" xfId="1" applyNumberFormat="1" applyFont="1" applyAlignment="1" applyProtection="1">
      <alignment vertical="top" wrapText="1"/>
    </xf>
    <xf numFmtId="37" fontId="9" fillId="2" borderId="11" xfId="1" applyNumberFormat="1" applyFont="1" applyBorder="1" applyAlignment="1" applyProtection="1">
      <alignment horizontal="right" vertical="center"/>
    </xf>
    <xf numFmtId="37" fontId="9" fillId="2" borderId="5" xfId="1" applyNumberFormat="1" applyFont="1" applyBorder="1" applyAlignment="1" applyProtection="1">
      <alignment horizontal="right" vertical="center"/>
    </xf>
    <xf numFmtId="49" fontId="9" fillId="2" borderId="0" xfId="1" applyNumberFormat="1" applyFont="1" applyAlignment="1">
      <alignment vertical="top" wrapText="1"/>
    </xf>
    <xf numFmtId="49" fontId="2" fillId="0" borderId="24" xfId="0" applyNumberFormat="1" applyFont="1" applyBorder="1" applyAlignment="1" applyProtection="1">
      <alignment horizontal="right"/>
    </xf>
    <xf numFmtId="166" fontId="9" fillId="2" borderId="0" xfId="1" applyNumberFormat="1" applyFont="1" applyBorder="1" applyAlignment="1" applyProtection="1"/>
    <xf numFmtId="168" fontId="3" fillId="0" borderId="9" xfId="0" applyNumberFormat="1" applyFont="1" applyBorder="1" applyAlignment="1" applyProtection="1">
      <protection locked="0"/>
    </xf>
    <xf numFmtId="168" fontId="3" fillId="0" borderId="25" xfId="0" applyNumberFormat="1" applyFont="1" applyBorder="1" applyAlignment="1" applyProtection="1">
      <protection locked="0"/>
    </xf>
    <xf numFmtId="168" fontId="3" fillId="0" borderId="26" xfId="0" applyNumberFormat="1" applyFont="1" applyBorder="1" applyAlignment="1" applyProtection="1">
      <protection locked="0"/>
    </xf>
    <xf numFmtId="168" fontId="3" fillId="0" borderId="18" xfId="0" applyNumberFormat="1" applyFont="1" applyBorder="1" applyAlignment="1" applyProtection="1">
      <protection locked="0"/>
    </xf>
    <xf numFmtId="168" fontId="3" fillId="0" borderId="19" xfId="0" applyNumberFormat="1" applyFont="1" applyBorder="1" applyAlignment="1" applyProtection="1">
      <protection locked="0"/>
    </xf>
    <xf numFmtId="165" fontId="3" fillId="0" borderId="27" xfId="0" applyNumberFormat="1" applyFont="1" applyBorder="1" applyAlignment="1" applyProtection="1">
      <protection locked="0"/>
    </xf>
    <xf numFmtId="165" fontId="3" fillId="0" borderId="28" xfId="0" applyNumberFormat="1" applyFont="1" applyBorder="1" applyAlignment="1" applyProtection="1">
      <protection locked="0"/>
    </xf>
    <xf numFmtId="0" fontId="1" fillId="0" borderId="0" xfId="0" applyNumberFormat="1" applyFont="1" applyAlignment="1" applyProtection="1">
      <alignment horizontal="centerContinuous" vertical="center"/>
    </xf>
    <xf numFmtId="3" fontId="3" fillId="0" borderId="10" xfId="0" applyNumberFormat="1" applyFont="1" applyBorder="1" applyAlignment="1" applyProtection="1"/>
    <xf numFmtId="0" fontId="3" fillId="0" borderId="29" xfId="0" applyNumberFormat="1" applyFont="1" applyBorder="1" applyAlignment="1" applyProtection="1">
      <alignment horizontal="center"/>
    </xf>
    <xf numFmtId="0" fontId="3" fillId="0" borderId="29" xfId="0" applyNumberFormat="1" applyFont="1" applyBorder="1" applyAlignment="1" applyProtection="1">
      <alignment horizontal="centerContinuous"/>
    </xf>
    <xf numFmtId="0" fontId="8" fillId="2" borderId="30" xfId="1" applyNumberFormat="1" applyFont="1" applyBorder="1" applyAlignment="1" applyProtection="1">
      <alignment vertical="center"/>
      <protection locked="0"/>
    </xf>
    <xf numFmtId="0" fontId="0" fillId="0" borderId="0" xfId="0" applyAlignment="1"/>
    <xf numFmtId="49" fontId="9" fillId="2" borderId="0" xfId="1" applyNumberFormat="1" applyFont="1" applyAlignment="1">
      <alignment horizontal="centerContinuous" vertical="top" wrapText="1"/>
    </xf>
    <xf numFmtId="0" fontId="3" fillId="2" borderId="32" xfId="1" applyNumberFormat="1" applyFont="1" applyBorder="1" applyAlignment="1" applyProtection="1">
      <alignment horizontal="right" vertical="center"/>
    </xf>
    <xf numFmtId="37" fontId="9" fillId="2" borderId="33" xfId="1" applyNumberFormat="1" applyFont="1" applyBorder="1" applyAlignment="1" applyProtection="1">
      <alignment horizontal="right" vertical="center"/>
    </xf>
    <xf numFmtId="0" fontId="3" fillId="2" borderId="0" xfId="1" applyNumberFormat="1" applyFont="1" applyAlignment="1" applyProtection="1">
      <alignment vertical="center"/>
      <protection locked="0"/>
    </xf>
    <xf numFmtId="170" fontId="26" fillId="0" borderId="0" xfId="0" applyNumberFormat="1" applyFont="1"/>
    <xf numFmtId="0" fontId="26" fillId="0" borderId="0" xfId="0" applyNumberFormat="1" applyFont="1" applyAlignment="1">
      <alignment vertical="top" wrapText="1"/>
    </xf>
    <xf numFmtId="170" fontId="26" fillId="0" borderId="0" xfId="0" applyNumberFormat="1" applyFont="1" applyAlignment="1"/>
    <xf numFmtId="170" fontId="26" fillId="0" borderId="0" xfId="0" applyNumberFormat="1" applyFont="1" applyAlignment="1">
      <alignment horizontal="left"/>
    </xf>
    <xf numFmtId="170" fontId="27" fillId="0" borderId="0" xfId="0" applyNumberFormat="1" applyFont="1" applyAlignment="1">
      <alignment horizontal="center"/>
    </xf>
    <xf numFmtId="170" fontId="27" fillId="0" borderId="0" xfId="0" applyNumberFormat="1" applyFont="1" applyAlignment="1"/>
    <xf numFmtId="0" fontId="6" fillId="2" borderId="0" xfId="1" applyNumberFormat="1" applyFont="1" applyAlignment="1" applyProtection="1">
      <alignment horizontal="center"/>
    </xf>
    <xf numFmtId="0" fontId="5" fillId="2" borderId="0" xfId="1" applyNumberFormat="1" applyFont="1" applyAlignment="1" applyProtection="1">
      <alignment horizontal="center"/>
    </xf>
    <xf numFmtId="37" fontId="3" fillId="2" borderId="0" xfId="1" applyNumberFormat="1" applyFont="1" applyAlignment="1" applyProtection="1">
      <alignment horizontal="center" vertical="center"/>
    </xf>
    <xf numFmtId="0" fontId="3" fillId="2" borderId="0" xfId="1" applyNumberFormat="1" applyFont="1" applyBorder="1" applyAlignment="1">
      <alignment horizontal="centerContinuous"/>
    </xf>
    <xf numFmtId="0" fontId="3" fillId="2" borderId="3" xfId="1" applyNumberFormat="1" applyFont="1" applyBorder="1" applyAlignment="1">
      <alignment horizontal="center" vertical="center"/>
    </xf>
    <xf numFmtId="0" fontId="3" fillId="2" borderId="2" xfId="1" applyNumberFormat="1" applyFont="1" applyBorder="1" applyAlignment="1">
      <alignment horizontal="center" vertical="center"/>
    </xf>
    <xf numFmtId="0" fontId="3" fillId="0" borderId="34" xfId="0" applyNumberFormat="1" applyFont="1" applyBorder="1" applyAlignment="1" applyProtection="1">
      <alignment horizontal="center"/>
    </xf>
    <xf numFmtId="0" fontId="3" fillId="0" borderId="12" xfId="0" applyNumberFormat="1" applyFont="1" applyBorder="1" applyAlignment="1" applyProtection="1">
      <alignment horizontal="center" wrapText="1"/>
    </xf>
    <xf numFmtId="0" fontId="3" fillId="0" borderId="35" xfId="0" applyNumberFormat="1" applyFont="1" applyBorder="1" applyAlignment="1" applyProtection="1">
      <alignment horizontal="center"/>
    </xf>
    <xf numFmtId="0" fontId="3" fillId="0" borderId="3" xfId="0" applyNumberFormat="1" applyFont="1" applyFill="1" applyBorder="1" applyAlignment="1" applyProtection="1">
      <alignment horizontal="center" vertical="center"/>
    </xf>
    <xf numFmtId="0" fontId="12" fillId="0" borderId="0" xfId="0" applyNumberFormat="1" applyFont="1" applyFill="1" applyAlignment="1" applyProtection="1">
      <alignment horizontal="centerContinuous" vertical="center"/>
    </xf>
    <xf numFmtId="0" fontId="3" fillId="0" borderId="12" xfId="0" applyNumberFormat="1" applyFont="1" applyFill="1" applyBorder="1" applyAlignment="1" applyProtection="1">
      <alignment horizontal="center"/>
    </xf>
    <xf numFmtId="49" fontId="2" fillId="0" borderId="0" xfId="0" applyNumberFormat="1" applyFont="1" applyFill="1" applyAlignment="1" applyProtection="1">
      <alignment horizontal="right" vertical="center"/>
    </xf>
    <xf numFmtId="49" fontId="2" fillId="0" borderId="0" xfId="0" applyNumberFormat="1" applyFont="1" applyFill="1" applyBorder="1" applyAlignment="1" applyProtection="1">
      <alignment horizontal="right" vertical="center"/>
    </xf>
    <xf numFmtId="49" fontId="2" fillId="0" borderId="0" xfId="0" applyNumberFormat="1" applyFont="1" applyFill="1" applyAlignment="1" applyProtection="1">
      <alignment horizontal="right" vertical="top"/>
    </xf>
    <xf numFmtId="0" fontId="14" fillId="0" borderId="0" xfId="1" applyNumberFormat="1" applyFont="1" applyFill="1"/>
    <xf numFmtId="0" fontId="3" fillId="0" borderId="0" xfId="1" applyNumberFormat="1" applyFont="1" applyFill="1" applyAlignment="1" applyProtection="1">
      <alignment horizontal="center" vertical="center"/>
    </xf>
    <xf numFmtId="0" fontId="9" fillId="0" borderId="0" xfId="1" applyNumberFormat="1" applyFont="1" applyFill="1" applyAlignment="1" applyProtection="1">
      <alignment horizontal="center" vertical="center"/>
    </xf>
    <xf numFmtId="0" fontId="9" fillId="0" borderId="0" xfId="1" applyNumberFormat="1" applyFont="1" applyFill="1" applyAlignment="1" applyProtection="1"/>
    <xf numFmtId="0" fontId="14" fillId="0" borderId="0" xfId="1" applyNumberFormat="1" applyFont="1" applyFill="1" applyAlignment="1">
      <alignment vertical="center"/>
    </xf>
    <xf numFmtId="0" fontId="23" fillId="0" borderId="0" xfId="1" applyNumberFormat="1" applyFont="1" applyFill="1"/>
    <xf numFmtId="0" fontId="3" fillId="0" borderId="0" xfId="1" applyNumberFormat="1" applyFont="1" applyFill="1" applyBorder="1" applyAlignment="1" applyProtection="1">
      <alignment horizontal="center" vertical="center" wrapText="1"/>
    </xf>
    <xf numFmtId="0" fontId="7" fillId="0" borderId="0" xfId="1" applyNumberFormat="1" applyFont="1" applyFill="1" applyAlignment="1" applyProtection="1">
      <alignment horizontal="right" vertical="center"/>
    </xf>
    <xf numFmtId="0" fontId="16" fillId="0" borderId="0" xfId="1" applyNumberFormat="1" applyFill="1" applyAlignment="1">
      <alignment horizontal="center" vertical="center"/>
    </xf>
    <xf numFmtId="0" fontId="20" fillId="0" borderId="0" xfId="1" applyNumberFormat="1" applyFont="1" applyFill="1" applyAlignment="1"/>
    <xf numFmtId="0" fontId="3" fillId="0" borderId="0" xfId="1" applyNumberFormat="1" applyFont="1" applyFill="1" applyBorder="1" applyAlignment="1">
      <alignment horizontal="center" wrapText="1"/>
    </xf>
    <xf numFmtId="0" fontId="9" fillId="0" borderId="0" xfId="1" applyNumberFormat="1" applyFont="1" applyFill="1" applyAlignment="1" applyProtection="1">
      <alignment horizontal="right"/>
    </xf>
    <xf numFmtId="0" fontId="3" fillId="0" borderId="2" xfId="1" applyNumberFormat="1" applyFont="1" applyFill="1" applyBorder="1" applyAlignment="1">
      <alignment horizontal="center" wrapText="1"/>
    </xf>
    <xf numFmtId="0" fontId="3" fillId="0" borderId="3" xfId="1" applyNumberFormat="1" applyFont="1" applyFill="1" applyBorder="1" applyAlignment="1">
      <alignment horizontal="center" wrapText="1"/>
    </xf>
    <xf numFmtId="0" fontId="20" fillId="0" borderId="0" xfId="1" applyNumberFormat="1" applyFont="1" applyFill="1"/>
    <xf numFmtId="49" fontId="22" fillId="2" borderId="0" xfId="1" applyNumberFormat="1" applyFont="1" applyAlignment="1" applyProtection="1">
      <alignment horizontal="center" vertical="center"/>
    </xf>
    <xf numFmtId="0" fontId="25" fillId="0" borderId="0" xfId="0" applyFont="1"/>
    <xf numFmtId="37" fontId="9" fillId="2" borderId="31" xfId="1" applyNumberFormat="1" applyFont="1" applyBorder="1" applyAlignment="1" applyProtection="1">
      <alignment horizontal="right" vertical="center"/>
      <protection locked="0"/>
    </xf>
    <xf numFmtId="0" fontId="8" fillId="0" borderId="0" xfId="0" applyFont="1"/>
    <xf numFmtId="0" fontId="2" fillId="0" borderId="0" xfId="0" applyFont="1" applyAlignment="1">
      <alignment horizontal="center" vertical="center"/>
    </xf>
    <xf numFmtId="0" fontId="8" fillId="0" borderId="0" xfId="0" applyFont="1" applyAlignment="1">
      <alignment horizontal="justify" wrapText="1"/>
    </xf>
    <xf numFmtId="0" fontId="8" fillId="0" borderId="0" xfId="0" applyFont="1" applyAlignment="1">
      <alignment horizontal="justify" vertical="center" wrapText="1"/>
    </xf>
    <xf numFmtId="0" fontId="3" fillId="0" borderId="12" xfId="0" applyNumberFormat="1" applyFont="1" applyFill="1" applyBorder="1" applyAlignment="1" applyProtection="1">
      <alignment horizontal="center" wrapText="1"/>
    </xf>
    <xf numFmtId="0" fontId="2" fillId="0" borderId="0" xfId="0" applyFont="1"/>
    <xf numFmtId="170" fontId="10" fillId="0" borderId="0" xfId="0" applyNumberFormat="1" applyFont="1"/>
    <xf numFmtId="170" fontId="29" fillId="0" borderId="0" xfId="0" applyNumberFormat="1" applyFont="1" applyAlignment="1">
      <alignment horizontal="center"/>
    </xf>
    <xf numFmtId="0" fontId="10" fillId="0" borderId="0" xfId="0" applyNumberFormat="1" applyFont="1" applyAlignment="1">
      <alignment horizontal="justify" vertical="top"/>
    </xf>
    <xf numFmtId="170" fontId="10" fillId="0" borderId="0" xfId="0" quotePrefix="1" applyNumberFormat="1" applyFont="1"/>
    <xf numFmtId="170" fontId="29" fillId="0" borderId="0" xfId="0" applyNumberFormat="1" applyFont="1" applyAlignment="1"/>
    <xf numFmtId="170" fontId="10" fillId="0" borderId="0" xfId="0" quotePrefix="1" applyNumberFormat="1" applyFont="1" applyAlignment="1">
      <alignment horizontal="left"/>
    </xf>
    <xf numFmtId="0" fontId="3" fillId="2" borderId="32" xfId="1" applyNumberFormat="1" applyFont="1" applyBorder="1" applyAlignment="1" applyProtection="1">
      <alignment horizontal="right" vertical="center"/>
      <protection locked="0"/>
    </xf>
    <xf numFmtId="170" fontId="10" fillId="5" borderId="36" xfId="0" applyNumberFormat="1" applyFont="1" applyFill="1" applyBorder="1" applyAlignment="1" applyProtection="1">
      <alignment horizontal="center"/>
      <protection locked="0"/>
    </xf>
    <xf numFmtId="170" fontId="10" fillId="5" borderId="37" xfId="0" applyNumberFormat="1" applyFont="1" applyFill="1" applyBorder="1" applyAlignment="1" applyProtection="1">
      <alignment horizontal="center"/>
      <protection locked="0"/>
    </xf>
    <xf numFmtId="169" fontId="3" fillId="2" borderId="2" xfId="1" applyNumberFormat="1" applyFont="1" applyBorder="1" applyAlignment="1" applyProtection="1">
      <alignment horizontal="center" vertical="center"/>
    </xf>
    <xf numFmtId="169" fontId="3" fillId="2" borderId="3" xfId="1" applyNumberFormat="1" applyFont="1" applyBorder="1" applyAlignment="1" applyProtection="1">
      <alignment horizontal="center" vertical="center"/>
    </xf>
    <xf numFmtId="0" fontId="3" fillId="0" borderId="0" xfId="1" applyNumberFormat="1" applyFont="1" applyFill="1" applyBorder="1" applyAlignment="1" applyProtection="1">
      <alignment horizontal="center" vertical="top" wrapText="1"/>
    </xf>
    <xf numFmtId="0" fontId="9" fillId="2" borderId="0" xfId="1" applyNumberFormat="1" applyFont="1" applyAlignment="1" applyProtection="1">
      <alignment vertical="center"/>
      <protection locked="0"/>
    </xf>
    <xf numFmtId="0" fontId="3" fillId="2" borderId="0" xfId="1" applyNumberFormat="1" applyFont="1" applyAlignment="1" applyProtection="1">
      <alignment horizontal="right" vertical="center"/>
      <protection locked="0"/>
    </xf>
    <xf numFmtId="0" fontId="3" fillId="0" borderId="38" xfId="0" applyNumberFormat="1" applyFont="1" applyFill="1" applyBorder="1" applyAlignment="1" applyProtection="1"/>
    <xf numFmtId="41" fontId="3" fillId="0" borderId="9" xfId="0" applyNumberFormat="1" applyFont="1" applyFill="1" applyBorder="1" applyAlignment="1" applyProtection="1"/>
    <xf numFmtId="0" fontId="3" fillId="0" borderId="39" xfId="0" applyNumberFormat="1" applyFont="1" applyFill="1" applyBorder="1" applyAlignment="1" applyProtection="1">
      <alignment wrapText="1"/>
    </xf>
    <xf numFmtId="0" fontId="9" fillId="2" borderId="56" xfId="1" applyNumberFormat="1" applyFont="1" applyBorder="1" applyAlignment="1" applyProtection="1">
      <protection locked="0"/>
    </xf>
    <xf numFmtId="0" fontId="0" fillId="0" borderId="56" xfId="0" applyBorder="1" applyAlignment="1"/>
    <xf numFmtId="0" fontId="0" fillId="0" borderId="4" xfId="0" applyBorder="1"/>
    <xf numFmtId="0" fontId="25" fillId="0" borderId="4" xfId="0" applyFont="1" applyBorder="1"/>
    <xf numFmtId="0" fontId="0" fillId="0" borderId="0" xfId="0" applyFont="1" applyFill="1" applyBorder="1"/>
    <xf numFmtId="0" fontId="0" fillId="0" borderId="57" xfId="0" applyFont="1" applyFill="1" applyBorder="1"/>
    <xf numFmtId="0" fontId="0" fillId="0" borderId="57" xfId="0" applyBorder="1"/>
    <xf numFmtId="171" fontId="0" fillId="0" borderId="57" xfId="0" applyNumberFormat="1" applyBorder="1"/>
    <xf numFmtId="0" fontId="0" fillId="0" borderId="0" xfId="0" applyBorder="1"/>
    <xf numFmtId="0" fontId="25" fillId="0" borderId="0" xfId="0" applyFont="1" applyBorder="1" applyAlignment="1">
      <alignment horizontal="center"/>
    </xf>
    <xf numFmtId="0" fontId="25" fillId="0" borderId="0" xfId="0" applyFont="1" applyBorder="1"/>
    <xf numFmtId="171" fontId="0" fillId="0" borderId="0" xfId="2" applyNumberFormat="1" applyFont="1" applyBorder="1"/>
    <xf numFmtId="44" fontId="0" fillId="0" borderId="0" xfId="2" applyFont="1" applyBorder="1"/>
    <xf numFmtId="171" fontId="0" fillId="0" borderId="0" xfId="0" applyNumberFormat="1" applyBorder="1"/>
    <xf numFmtId="0" fontId="0" fillId="0" borderId="58" xfId="0" applyBorder="1"/>
    <xf numFmtId="0" fontId="0" fillId="0" borderId="59" xfId="0" applyBorder="1"/>
    <xf numFmtId="0" fontId="0" fillId="0" borderId="60" xfId="0" applyBorder="1"/>
    <xf numFmtId="0" fontId="0" fillId="0" borderId="61" xfId="0" applyBorder="1"/>
    <xf numFmtId="0" fontId="0" fillId="0" borderId="62" xfId="0" applyBorder="1"/>
    <xf numFmtId="0" fontId="0" fillId="0" borderId="63" xfId="0" applyBorder="1"/>
    <xf numFmtId="0" fontId="25" fillId="0" borderId="61" xfId="0" applyFont="1" applyBorder="1"/>
    <xf numFmtId="0" fontId="0" fillId="0" borderId="64" xfId="0" applyBorder="1"/>
    <xf numFmtId="0" fontId="0" fillId="0" borderId="37" xfId="0" applyBorder="1"/>
    <xf numFmtId="0" fontId="0" fillId="0" borderId="65" xfId="0" applyBorder="1"/>
    <xf numFmtId="0" fontId="29" fillId="5" borderId="0" xfId="0" applyNumberFormat="1" applyFont="1" applyFill="1" applyAlignment="1" applyProtection="1">
      <alignment horizontal="center" vertical="center"/>
      <protection locked="0"/>
    </xf>
    <xf numFmtId="0" fontId="30" fillId="5" borderId="0" xfId="0" applyFont="1" applyFill="1" applyAlignment="1" applyProtection="1">
      <alignment horizontal="center" vertical="center"/>
      <protection locked="0"/>
    </xf>
    <xf numFmtId="170" fontId="29" fillId="0" borderId="0" xfId="0" applyNumberFormat="1" applyFont="1" applyAlignment="1">
      <alignment horizontal="center"/>
    </xf>
    <xf numFmtId="0" fontId="8" fillId="0" borderId="0" xfId="0" applyNumberFormat="1" applyFont="1" applyAlignment="1">
      <alignment horizontal="justify" vertical="top" wrapText="1"/>
    </xf>
    <xf numFmtId="170" fontId="10" fillId="0" borderId="0" xfId="0" applyNumberFormat="1" applyFont="1" applyAlignment="1">
      <alignment horizontal="right" wrapText="1"/>
    </xf>
    <xf numFmtId="0" fontId="10" fillId="0" borderId="0" xfId="0" applyNumberFormat="1" applyFont="1" applyAlignment="1">
      <alignment horizontal="right" vertical="center"/>
    </xf>
    <xf numFmtId="0" fontId="2" fillId="0" borderId="0" xfId="0" applyFont="1" applyAlignment="1">
      <alignment horizontal="center" vertical="center"/>
    </xf>
    <xf numFmtId="0" fontId="8" fillId="0" borderId="0" xfId="0" applyFont="1" applyAlignment="1">
      <alignment horizontal="left" vertical="center" indent="4"/>
    </xf>
    <xf numFmtId="0" fontId="25" fillId="0" borderId="0" xfId="0" applyFont="1" applyAlignment="1">
      <alignment horizontal="left" vertical="center" indent="4"/>
    </xf>
    <xf numFmtId="0" fontId="0" fillId="0" borderId="0" xfId="0" applyAlignment="1">
      <alignment horizontal="left" vertical="center" indent="4"/>
    </xf>
    <xf numFmtId="0" fontId="8" fillId="0" borderId="0" xfId="0" applyFont="1" applyAlignment="1" applyProtection="1">
      <alignment horizontal="justify" wrapText="1"/>
      <protection locked="0"/>
    </xf>
    <xf numFmtId="0" fontId="2" fillId="0" borderId="0" xfId="0" applyFont="1" applyAlignment="1">
      <alignment horizontal="center"/>
    </xf>
    <xf numFmtId="0" fontId="8" fillId="0" borderId="0" xfId="0" applyFont="1" applyAlignment="1" applyProtection="1">
      <alignment horizontal="justify" vertical="center" wrapText="1"/>
      <protection locked="0"/>
    </xf>
    <xf numFmtId="0" fontId="8" fillId="0" borderId="0" xfId="0" applyFont="1" applyAlignment="1">
      <alignment horizontal="left"/>
    </xf>
    <xf numFmtId="0" fontId="8" fillId="0" borderId="0" xfId="0" applyFont="1" applyAlignment="1" applyProtection="1">
      <alignment horizontal="left"/>
    </xf>
    <xf numFmtId="0" fontId="25" fillId="0" borderId="0" xfId="0" applyFont="1" applyAlignment="1" applyProtection="1">
      <alignment wrapText="1"/>
      <protection locked="0"/>
    </xf>
    <xf numFmtId="0" fontId="8" fillId="0" borderId="0" xfId="0" applyFont="1" applyAlignment="1" applyProtection="1">
      <alignment wrapText="1"/>
      <protection locked="0"/>
    </xf>
    <xf numFmtId="0" fontId="8" fillId="0" borderId="4" xfId="0" applyFont="1" applyBorder="1" applyAlignment="1" applyProtection="1">
      <alignment horizontal="left"/>
      <protection locked="0"/>
    </xf>
    <xf numFmtId="0" fontId="0" fillId="0" borderId="4" xfId="0" applyBorder="1" applyAlignment="1">
      <alignment horizontal="left"/>
    </xf>
    <xf numFmtId="0" fontId="0" fillId="0" borderId="4" xfId="0" applyBorder="1" applyAlignment="1"/>
    <xf numFmtId="165" fontId="3" fillId="0" borderId="9" xfId="0" applyNumberFormat="1" applyFont="1" applyBorder="1" applyAlignment="1" applyProtection="1"/>
    <xf numFmtId="0" fontId="3" fillId="0" borderId="42" xfId="0" applyNumberFormat="1" applyFont="1" applyBorder="1" applyAlignment="1" applyProtection="1">
      <alignment horizontal="center" wrapText="1"/>
    </xf>
    <xf numFmtId="0" fontId="3" fillId="0" borderId="9" xfId="0" applyNumberFormat="1" applyFont="1" applyBorder="1" applyAlignment="1" applyProtection="1">
      <alignment horizontal="center" wrapText="1"/>
    </xf>
    <xf numFmtId="0" fontId="3" fillId="0" borderId="8" xfId="0" applyNumberFormat="1" applyFont="1" applyBorder="1" applyAlignment="1" applyProtection="1">
      <alignment horizontal="center" wrapText="1"/>
    </xf>
    <xf numFmtId="0" fontId="3" fillId="2" borderId="40" xfId="0" applyNumberFormat="1" applyFont="1" applyFill="1" applyBorder="1" applyAlignment="1" applyProtection="1">
      <alignment horizontal="center"/>
    </xf>
    <xf numFmtId="0" fontId="0" fillId="0" borderId="41" xfId="0" applyBorder="1" applyAlignment="1">
      <alignment horizontal="center"/>
    </xf>
    <xf numFmtId="37" fontId="3" fillId="0" borderId="9" xfId="0" applyNumberFormat="1" applyFont="1" applyBorder="1" applyAlignment="1" applyProtection="1"/>
    <xf numFmtId="41" fontId="2" fillId="4" borderId="8" xfId="0" applyNumberFormat="1" applyFont="1" applyFill="1" applyBorder="1" applyAlignment="1"/>
    <xf numFmtId="41" fontId="2" fillId="4" borderId="12" xfId="0" applyNumberFormat="1" applyFont="1" applyFill="1" applyBorder="1" applyAlignment="1"/>
    <xf numFmtId="0" fontId="3" fillId="0" borderId="43" xfId="0" applyNumberFormat="1" applyFont="1" applyFill="1" applyBorder="1" applyAlignment="1" applyProtection="1">
      <alignment horizontal="center" wrapText="1"/>
    </xf>
    <xf numFmtId="0" fontId="0" fillId="0" borderId="44" xfId="0" applyFill="1" applyBorder="1" applyAlignment="1">
      <alignment horizontal="center" wrapText="1"/>
    </xf>
    <xf numFmtId="0" fontId="0" fillId="0" borderId="45" xfId="0" applyFill="1" applyBorder="1" applyAlignment="1">
      <alignment horizontal="center" wrapText="1"/>
    </xf>
    <xf numFmtId="0" fontId="0" fillId="0" borderId="46" xfId="0" applyFill="1" applyBorder="1" applyAlignment="1">
      <alignment horizontal="center" wrapText="1"/>
    </xf>
    <xf numFmtId="0" fontId="0" fillId="0" borderId="45" xfId="0" applyFill="1" applyBorder="1" applyAlignment="1">
      <alignment horizontal="center"/>
    </xf>
    <xf numFmtId="0" fontId="0" fillId="0" borderId="46" xfId="0" applyFill="1" applyBorder="1" applyAlignment="1">
      <alignment horizontal="center"/>
    </xf>
    <xf numFmtId="0" fontId="2" fillId="0" borderId="0" xfId="0" applyFont="1" applyFill="1" applyAlignment="1">
      <alignment vertical="center" wrapText="1"/>
    </xf>
    <xf numFmtId="0" fontId="0" fillId="0" borderId="0" xfId="0" applyFill="1" applyAlignment="1">
      <alignment vertical="center" wrapText="1"/>
    </xf>
    <xf numFmtId="0" fontId="2" fillId="0" borderId="0" xfId="0" applyFont="1" applyFill="1" applyAlignment="1">
      <alignment horizontal="left" vertical="center" wrapText="1"/>
    </xf>
    <xf numFmtId="0" fontId="15" fillId="0" borderId="0" xfId="0" applyFont="1" applyFill="1" applyAlignment="1">
      <alignment horizontal="left" vertical="center" wrapText="1"/>
    </xf>
    <xf numFmtId="0" fontId="7" fillId="0" borderId="0" xfId="0" applyNumberFormat="1" applyFont="1" applyAlignment="1" applyProtection="1">
      <alignment horizontal="left" vertical="center"/>
    </xf>
    <xf numFmtId="0" fontId="2" fillId="0" borderId="0" xfId="0" applyNumberFormat="1" applyFont="1" applyAlignment="1" applyProtection="1">
      <alignment horizontal="left" vertical="center"/>
    </xf>
    <xf numFmtId="0" fontId="3" fillId="0" borderId="45" xfId="0" applyNumberFormat="1" applyFont="1" applyBorder="1" applyAlignment="1" applyProtection="1">
      <alignment horizontal="center"/>
    </xf>
    <xf numFmtId="0" fontId="0" fillId="0" borderId="46" xfId="0" applyBorder="1" applyAlignment="1"/>
    <xf numFmtId="0" fontId="3" fillId="0" borderId="47" xfId="0" applyNumberFormat="1" applyFont="1" applyBorder="1" applyAlignment="1" applyProtection="1">
      <alignment horizontal="center"/>
    </xf>
    <xf numFmtId="0" fontId="0" fillId="0" borderId="48" xfId="0" applyBorder="1" applyAlignment="1">
      <alignment horizontal="center"/>
    </xf>
    <xf numFmtId="0" fontId="3" fillId="2" borderId="49" xfId="0" applyNumberFormat="1" applyFont="1" applyFill="1" applyBorder="1" applyAlignment="1" applyProtection="1">
      <alignment horizontal="center"/>
    </xf>
    <xf numFmtId="0" fontId="3" fillId="2" borderId="42" xfId="0" applyNumberFormat="1" applyFont="1" applyFill="1" applyBorder="1" applyAlignment="1" applyProtection="1">
      <alignment horizontal="center"/>
    </xf>
    <xf numFmtId="0" fontId="3" fillId="2" borderId="50" xfId="0" applyNumberFormat="1" applyFont="1" applyFill="1" applyBorder="1" applyAlignment="1" applyProtection="1">
      <alignment horizontal="center"/>
    </xf>
    <xf numFmtId="0" fontId="3" fillId="2" borderId="9" xfId="0" applyNumberFormat="1" applyFont="1" applyFill="1" applyBorder="1" applyAlignment="1" applyProtection="1">
      <alignment horizontal="center"/>
    </xf>
    <xf numFmtId="0" fontId="3" fillId="2" borderId="51" xfId="0" applyNumberFormat="1" applyFont="1" applyFill="1" applyBorder="1" applyAlignment="1" applyProtection="1">
      <alignment horizontal="center"/>
    </xf>
    <xf numFmtId="0" fontId="3" fillId="2" borderId="8" xfId="0" applyNumberFormat="1" applyFont="1" applyFill="1" applyBorder="1" applyAlignment="1" applyProtection="1">
      <alignment horizontal="center"/>
    </xf>
    <xf numFmtId="0" fontId="3" fillId="0" borderId="52" xfId="0" applyNumberFormat="1" applyFont="1" applyFill="1" applyBorder="1" applyAlignment="1" applyProtection="1">
      <alignment horizontal="center" wrapText="1"/>
    </xf>
    <xf numFmtId="0" fontId="0" fillId="0" borderId="53" xfId="0" applyFill="1" applyBorder="1"/>
    <xf numFmtId="49" fontId="2" fillId="0" borderId="7" xfId="0" applyNumberFormat="1" applyFont="1" applyBorder="1" applyAlignment="1" applyProtection="1">
      <alignment horizontal="right"/>
    </xf>
    <xf numFmtId="0" fontId="2" fillId="0" borderId="40" xfId="0" applyFont="1" applyBorder="1" applyAlignment="1"/>
    <xf numFmtId="0" fontId="2" fillId="0" borderId="39" xfId="0" applyFont="1" applyBorder="1" applyAlignment="1">
      <alignment horizontal="left"/>
    </xf>
    <xf numFmtId="0" fontId="2" fillId="0" borderId="41" xfId="0" applyFont="1" applyBorder="1" applyAlignment="1">
      <alignment horizontal="left"/>
    </xf>
    <xf numFmtId="0" fontId="3" fillId="0" borderId="6" xfId="0" applyNumberFormat="1" applyFont="1" applyBorder="1" applyAlignment="1" applyProtection="1">
      <alignment horizontal="left" wrapText="1"/>
    </xf>
    <xf numFmtId="41" fontId="2" fillId="4" borderId="55" xfId="0" applyNumberFormat="1" applyFont="1" applyFill="1" applyBorder="1" applyAlignment="1"/>
    <xf numFmtId="41" fontId="2" fillId="4" borderId="35" xfId="0" applyNumberFormat="1" applyFont="1" applyFill="1" applyBorder="1" applyAlignment="1"/>
    <xf numFmtId="0" fontId="19" fillId="0" borderId="0" xfId="0" applyNumberFormat="1" applyFont="1" applyAlignment="1" applyProtection="1">
      <alignment horizontal="center" vertical="center"/>
    </xf>
    <xf numFmtId="0" fontId="0" fillId="0" borderId="0" xfId="0" applyNumberFormat="1" applyAlignment="1" applyProtection="1">
      <alignment horizontal="center" vertical="center"/>
    </xf>
    <xf numFmtId="0" fontId="1" fillId="0" borderId="0" xfId="0" applyNumberFormat="1" applyFont="1" applyAlignment="1" applyProtection="1">
      <alignment horizontal="center" vertical="center"/>
    </xf>
    <xf numFmtId="0" fontId="0" fillId="0" borderId="0" xfId="0" applyAlignment="1">
      <alignment horizontal="center" vertical="center"/>
    </xf>
    <xf numFmtId="0" fontId="3" fillId="0" borderId="42" xfId="0" applyNumberFormat="1" applyFont="1" applyFill="1" applyBorder="1" applyAlignment="1" applyProtection="1">
      <alignment horizontal="center" wrapText="1"/>
    </xf>
    <xf numFmtId="0" fontId="3" fillId="0" borderId="9" xfId="0" applyNumberFormat="1" applyFont="1" applyFill="1" applyBorder="1" applyAlignment="1" applyProtection="1">
      <alignment horizontal="center" wrapText="1"/>
    </xf>
    <xf numFmtId="0" fontId="3" fillId="0" borderId="8" xfId="0" applyNumberFormat="1" applyFont="1" applyFill="1" applyBorder="1" applyAlignment="1" applyProtection="1">
      <alignment horizontal="center" wrapText="1"/>
    </xf>
    <xf numFmtId="0" fontId="3" fillId="0" borderId="54" xfId="0" applyNumberFormat="1" applyFont="1" applyFill="1" applyBorder="1" applyAlignment="1" applyProtection="1">
      <alignment horizontal="center" wrapText="1"/>
    </xf>
    <xf numFmtId="0" fontId="3" fillId="0" borderId="10" xfId="0" applyNumberFormat="1" applyFont="1" applyFill="1" applyBorder="1" applyAlignment="1" applyProtection="1">
      <alignment horizontal="center"/>
    </xf>
    <xf numFmtId="0" fontId="3" fillId="0" borderId="55" xfId="0" applyNumberFormat="1" applyFont="1" applyFill="1" applyBorder="1" applyAlignment="1" applyProtection="1">
      <alignment horizontal="center"/>
    </xf>
    <xf numFmtId="49" fontId="2" fillId="0" borderId="1" xfId="0" applyNumberFormat="1" applyFont="1" applyBorder="1" applyAlignment="1" applyProtection="1">
      <alignment horizontal="right"/>
    </xf>
    <xf numFmtId="165" fontId="3" fillId="0" borderId="10" xfId="0" applyNumberFormat="1" applyFont="1" applyBorder="1" applyAlignment="1" applyProtection="1"/>
    <xf numFmtId="165" fontId="3" fillId="0" borderId="9" xfId="0" applyNumberFormat="1" applyFont="1" applyBorder="1" applyAlignment="1" applyProtection="1">
      <protection locked="0"/>
    </xf>
    <xf numFmtId="0" fontId="3" fillId="0" borderId="42" xfId="0" applyNumberFormat="1" applyFont="1" applyFill="1" applyBorder="1" applyAlignment="1" applyProtection="1">
      <alignment horizontal="center"/>
    </xf>
    <xf numFmtId="0" fontId="3" fillId="0" borderId="9" xfId="0" applyNumberFormat="1" applyFont="1" applyFill="1" applyBorder="1" applyAlignment="1" applyProtection="1">
      <alignment horizontal="center"/>
    </xf>
    <xf numFmtId="0" fontId="3" fillId="0" borderId="8" xfId="0" applyNumberFormat="1" applyFont="1" applyFill="1" applyBorder="1" applyAlignment="1" applyProtection="1">
      <alignment horizontal="center"/>
    </xf>
    <xf numFmtId="0" fontId="9" fillId="2" borderId="0" xfId="1" applyNumberFormat="1" applyFont="1" applyAlignment="1" applyProtection="1">
      <alignment vertical="center" wrapText="1"/>
    </xf>
    <xf numFmtId="0" fontId="9" fillId="0" borderId="0" xfId="1" applyNumberFormat="1" applyFont="1" applyFill="1" applyAlignment="1" applyProtection="1">
      <alignment horizontal="left" wrapText="1"/>
    </xf>
    <xf numFmtId="0" fontId="1" fillId="2" borderId="0" xfId="1" applyNumberFormat="1" applyFont="1" applyAlignment="1" applyProtection="1">
      <alignment horizontal="center"/>
    </xf>
    <xf numFmtId="0" fontId="9" fillId="2" borderId="0" xfId="1" applyNumberFormat="1" applyFont="1" applyAlignment="1" applyProtection="1">
      <alignment horizontal="left" wrapText="1"/>
    </xf>
    <xf numFmtId="0" fontId="9" fillId="2" borderId="4" xfId="1" applyNumberFormat="1" applyFont="1" applyBorder="1" applyAlignment="1" applyProtection="1"/>
    <xf numFmtId="0" fontId="9" fillId="2" borderId="56" xfId="1" applyNumberFormat="1" applyFont="1" applyBorder="1" applyAlignment="1" applyProtection="1">
      <protection locked="0"/>
    </xf>
    <xf numFmtId="0" fontId="0" fillId="0" borderId="56" xfId="0" applyBorder="1" applyAlignment="1"/>
    <xf numFmtId="0" fontId="9" fillId="2" borderId="4" xfId="1" applyNumberFormat="1" applyFont="1" applyBorder="1" applyAlignment="1" applyProtection="1">
      <protection locked="0"/>
    </xf>
    <xf numFmtId="0" fontId="1" fillId="2" borderId="0" xfId="1" applyNumberFormat="1" applyFont="1" applyAlignment="1" applyProtection="1">
      <alignment horizontal="center" vertical="center"/>
    </xf>
    <xf numFmtId="0" fontId="1" fillId="0" borderId="0" xfId="1" applyNumberFormat="1" applyFont="1" applyFill="1" applyAlignment="1" applyProtection="1">
      <alignment horizontal="center" vertical="center"/>
    </xf>
    <xf numFmtId="0" fontId="22" fillId="2" borderId="0" xfId="1" applyNumberFormat="1" applyFont="1" applyAlignment="1" applyProtection="1">
      <alignment horizontal="center" vertical="center"/>
    </xf>
    <xf numFmtId="0" fontId="22" fillId="0" borderId="0" xfId="1" applyNumberFormat="1" applyFont="1" applyFill="1" applyAlignment="1" applyProtection="1">
      <alignment horizontal="center" vertical="center"/>
    </xf>
    <xf numFmtId="0" fontId="22" fillId="2" borderId="0" xfId="1" applyNumberFormat="1" applyFont="1" applyAlignment="1" applyProtection="1">
      <alignment horizontal="center"/>
    </xf>
    <xf numFmtId="0" fontId="3" fillId="2" borderId="0" xfId="1" applyNumberFormat="1" applyFont="1" applyAlignment="1" applyProtection="1">
      <alignment horizontal="left" vertical="center" wrapText="1"/>
    </xf>
    <xf numFmtId="0" fontId="9" fillId="2" borderId="0" xfId="1" applyNumberFormat="1" applyFont="1" applyAlignment="1" applyProtection="1">
      <alignment horizontal="left" vertical="center" wrapText="1"/>
    </xf>
    <xf numFmtId="0" fontId="7" fillId="2" borderId="0" xfId="1" applyNumberFormat="1" applyFont="1" applyBorder="1" applyAlignment="1" applyProtection="1">
      <alignment horizontal="center"/>
    </xf>
    <xf numFmtId="0" fontId="0" fillId="0" borderId="0" xfId="0" applyBorder="1" applyAlignment="1">
      <alignment horizontal="center"/>
    </xf>
    <xf numFmtId="0" fontId="7" fillId="2" borderId="3" xfId="1" applyNumberFormat="1" applyFont="1" applyBorder="1" applyAlignment="1" applyProtection="1">
      <alignment horizontal="center"/>
    </xf>
    <xf numFmtId="0" fontId="0" fillId="0" borderId="3" xfId="0" applyBorder="1" applyAlignment="1">
      <alignment horizontal="center"/>
    </xf>
    <xf numFmtId="0" fontId="0" fillId="0" borderId="0" xfId="0" applyNumberFormat="1" applyAlignment="1">
      <alignment horizontal="center" vertical="center"/>
    </xf>
    <xf numFmtId="0" fontId="3" fillId="0" borderId="2" xfId="1" applyNumberFormat="1" applyFont="1" applyFill="1" applyBorder="1" applyAlignment="1" applyProtection="1">
      <alignment horizontal="center" vertical="center"/>
    </xf>
    <xf numFmtId="0" fontId="3" fillId="0" borderId="3" xfId="1" applyNumberFormat="1" applyFont="1" applyFill="1" applyBorder="1" applyAlignment="1" applyProtection="1">
      <alignment horizontal="center" vertical="center"/>
    </xf>
    <xf numFmtId="0" fontId="1" fillId="2" borderId="0" xfId="1" applyNumberFormat="1" applyFont="1" applyAlignment="1" applyProtection="1">
      <alignment horizontal="center" vertical="center" wrapText="1"/>
    </xf>
    <xf numFmtId="0" fontId="3" fillId="2" borderId="0" xfId="1" applyNumberFormat="1" applyFont="1" applyAlignment="1" applyProtection="1">
      <alignment horizontal="center" vertical="center"/>
    </xf>
    <xf numFmtId="0" fontId="1" fillId="0" borderId="0" xfId="1" applyNumberFormat="1" applyFont="1" applyFill="1" applyAlignment="1">
      <alignment horizontal="center" vertical="center"/>
    </xf>
    <xf numFmtId="0" fontId="1" fillId="2" borderId="0" xfId="1" applyNumberFormat="1" applyFont="1" applyAlignment="1">
      <alignment horizontal="center" vertical="center"/>
    </xf>
    <xf numFmtId="49" fontId="9" fillId="2" borderId="0" xfId="1" applyNumberFormat="1" applyFont="1" applyAlignment="1">
      <alignment vertical="top" wrapText="1"/>
    </xf>
    <xf numFmtId="0" fontId="3" fillId="2" borderId="2" xfId="1" applyNumberFormat="1" applyFont="1" applyBorder="1" applyAlignment="1">
      <alignment horizontal="center"/>
    </xf>
    <xf numFmtId="0" fontId="0" fillId="0" borderId="2" xfId="0" applyBorder="1" applyAlignment="1">
      <alignment horizontal="center"/>
    </xf>
    <xf numFmtId="0" fontId="8" fillId="0" borderId="0" xfId="0" applyFont="1" applyAlignment="1">
      <alignment horizontal="left" vertical="center" wrapText="1"/>
    </xf>
    <xf numFmtId="0" fontId="19" fillId="2" borderId="0" xfId="1" applyNumberFormat="1" applyFont="1" applyAlignment="1">
      <alignment horizontal="center" vertical="center"/>
    </xf>
  </cellXfs>
  <cellStyles count="3">
    <cellStyle name="Currency" xfId="2" builtinId="4"/>
    <cellStyle name="Normal" xfId="0" builtinId="0"/>
    <cellStyle name="Normal_2004-05 C&amp;T Excel"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sheetPr codeName="Sheet1"/>
  <dimension ref="A1:P10"/>
  <sheetViews>
    <sheetView view="pageLayout" topLeftCell="A3" zoomScaleNormal="100" workbookViewId="0">
      <selection activeCell="D4" sqref="D4:H4"/>
    </sheetView>
  </sheetViews>
  <sheetFormatPr defaultRowHeight="15.75"/>
  <cols>
    <col min="1" max="6" width="9.140625" style="177"/>
    <col min="7" max="7" width="6.85546875" style="177" customWidth="1"/>
    <col min="8" max="8" width="18.42578125" style="177" customWidth="1"/>
    <col min="9" max="9" width="9.140625" style="177"/>
    <col min="10" max="10" width="10.7109375" style="177" customWidth="1"/>
    <col min="11" max="11" width="21.140625" style="177" customWidth="1"/>
    <col min="12" max="14" width="11.42578125" style="177" customWidth="1"/>
    <col min="15" max="16384" width="9.140625" style="177"/>
  </cols>
  <sheetData>
    <row r="1" spans="1:16">
      <c r="A1" s="222"/>
      <c r="B1" s="222"/>
      <c r="C1" s="222"/>
      <c r="D1" s="222"/>
      <c r="E1" s="222"/>
      <c r="F1" s="222"/>
      <c r="G1" s="222"/>
      <c r="H1" s="222"/>
      <c r="I1" s="222"/>
      <c r="J1" s="222"/>
      <c r="K1" s="222"/>
      <c r="O1" s="179"/>
      <c r="P1" s="180"/>
    </row>
    <row r="2" spans="1:16">
      <c r="A2" s="222"/>
      <c r="B2" s="265" t="s">
        <v>144</v>
      </c>
      <c r="C2" s="265"/>
      <c r="D2" s="265"/>
      <c r="E2" s="265"/>
      <c r="F2" s="265"/>
      <c r="G2" s="265"/>
      <c r="H2" s="265"/>
      <c r="I2" s="265"/>
      <c r="J2" s="265"/>
      <c r="K2" s="265"/>
      <c r="L2" s="182"/>
      <c r="M2" s="182"/>
      <c r="N2" s="182"/>
      <c r="O2" s="179"/>
      <c r="P2" s="179"/>
    </row>
    <row r="3" spans="1:16">
      <c r="A3" s="222"/>
      <c r="B3" s="223"/>
      <c r="C3" s="223"/>
      <c r="D3" s="223"/>
      <c r="E3" s="223"/>
      <c r="F3" s="223"/>
      <c r="G3" s="223"/>
      <c r="H3" s="223"/>
      <c r="I3" s="223"/>
      <c r="J3" s="223"/>
      <c r="K3" s="223"/>
      <c r="L3" s="182"/>
      <c r="M3" s="182"/>
      <c r="N3" s="182"/>
      <c r="O3" s="179"/>
      <c r="P3" s="180"/>
    </row>
    <row r="4" spans="1:16">
      <c r="A4" s="268" t="s">
        <v>151</v>
      </c>
      <c r="B4" s="268"/>
      <c r="C4" s="268"/>
      <c r="D4" s="263" t="s">
        <v>153</v>
      </c>
      <c r="E4" s="264"/>
      <c r="F4" s="264"/>
      <c r="G4" s="264"/>
      <c r="H4" s="264"/>
      <c r="I4" s="224"/>
      <c r="J4" s="224"/>
      <c r="K4" s="224"/>
      <c r="L4" s="179"/>
      <c r="M4" s="179"/>
      <c r="N4" s="179"/>
      <c r="O4" s="179"/>
      <c r="P4" s="180"/>
    </row>
    <row r="5" spans="1:16">
      <c r="A5" s="222"/>
      <c r="B5" s="223"/>
      <c r="C5" s="223"/>
      <c r="D5" s="223"/>
      <c r="E5" s="223"/>
      <c r="F5" s="223"/>
      <c r="G5" s="223"/>
      <c r="H5" s="223"/>
      <c r="I5" s="223"/>
      <c r="J5" s="223"/>
      <c r="K5" s="223"/>
      <c r="L5" s="182"/>
      <c r="M5" s="182"/>
      <c r="N5" s="182"/>
      <c r="O5" s="179"/>
      <c r="P5" s="179"/>
    </row>
    <row r="6" spans="1:16">
      <c r="A6" s="222"/>
      <c r="B6" s="226"/>
      <c r="C6" s="226"/>
      <c r="D6" s="226"/>
      <c r="E6" s="226"/>
      <c r="F6" s="226"/>
      <c r="G6" s="226"/>
      <c r="H6" s="226"/>
      <c r="I6" s="226"/>
      <c r="J6" s="226"/>
      <c r="K6" s="226"/>
      <c r="L6" s="181"/>
      <c r="M6" s="181"/>
      <c r="N6" s="181"/>
      <c r="O6" s="179"/>
      <c r="P6" s="180"/>
    </row>
    <row r="7" spans="1:16">
      <c r="A7" s="266" t="s">
        <v>145</v>
      </c>
      <c r="B7" s="266"/>
      <c r="C7" s="266"/>
      <c r="D7" s="266"/>
      <c r="E7" s="266"/>
      <c r="F7" s="266"/>
      <c r="G7" s="266"/>
      <c r="H7" s="266"/>
      <c r="I7" s="266"/>
      <c r="J7" s="266"/>
      <c r="K7" s="266"/>
      <c r="L7" s="178"/>
      <c r="M7" s="178"/>
      <c r="N7" s="178"/>
      <c r="O7" s="178"/>
      <c r="P7" s="180"/>
    </row>
    <row r="8" spans="1:16" ht="35.25" customHeight="1">
      <c r="A8" s="266"/>
      <c r="B8" s="266"/>
      <c r="C8" s="266"/>
      <c r="D8" s="266"/>
      <c r="E8" s="266"/>
      <c r="F8" s="266"/>
      <c r="G8" s="266"/>
      <c r="H8" s="266"/>
      <c r="I8" s="266"/>
      <c r="J8" s="266"/>
      <c r="K8" s="266"/>
      <c r="L8" s="178"/>
      <c r="M8" s="178"/>
      <c r="N8" s="178"/>
      <c r="O8" s="178"/>
      <c r="P8" s="180"/>
    </row>
    <row r="9" spans="1:16" ht="16.5" thickBot="1">
      <c r="A9" s="227"/>
      <c r="B9" s="267" t="s">
        <v>148</v>
      </c>
      <c r="C9" s="267"/>
      <c r="D9" s="267"/>
      <c r="E9" s="267"/>
      <c r="F9" s="267"/>
      <c r="G9" s="267"/>
      <c r="H9" s="230">
        <v>2012</v>
      </c>
      <c r="I9" s="222"/>
      <c r="J9" s="222"/>
      <c r="K9" s="222"/>
    </row>
    <row r="10" spans="1:16" ht="16.5" thickBot="1">
      <c r="A10" s="225"/>
      <c r="B10" s="267" t="s">
        <v>149</v>
      </c>
      <c r="C10" s="267"/>
      <c r="D10" s="267"/>
      <c r="E10" s="267"/>
      <c r="F10" s="267"/>
      <c r="G10" s="267"/>
      <c r="H10" s="229">
        <v>2013</v>
      </c>
      <c r="I10" s="222"/>
      <c r="J10" s="222"/>
      <c r="K10" s="222"/>
    </row>
  </sheetData>
  <sheetProtection sheet="1" formatCells="0"/>
  <customSheetViews>
    <customSheetView guid="{F94502DD-FE7E-4E7C-BE4C-D6208EA4A7DB}">
      <selection activeCell="H9" sqref="H9"/>
      <pageMargins left="0.5" right="0.5" top="1.375" bottom="0.75" header="0.86458333333333337" footer="0.3"/>
      <pageSetup orientation="landscape" r:id="rId1"/>
      <headerFooter>
        <oddHeader>&amp;C&amp;"Arial,Bold"&amp;16INSTRUCTIONS</oddHeader>
        <oddFooter>&amp;L&amp;"Times New Roman,Bold"&amp;12 4/08</oddFooter>
      </headerFooter>
    </customSheetView>
  </customSheetViews>
  <mergeCells count="6">
    <mergeCell ref="D4:H4"/>
    <mergeCell ref="B2:K2"/>
    <mergeCell ref="A7:K8"/>
    <mergeCell ref="B9:G9"/>
    <mergeCell ref="B10:G10"/>
    <mergeCell ref="A4:C4"/>
  </mergeCells>
  <dataValidations count="3">
    <dataValidation type="list" allowBlank="1" showInputMessage="1" showErrorMessage="1" sqref="H9">
      <formula1>"2011, 2012, 2013, 2014, 2015"</formula1>
    </dataValidation>
    <dataValidation type="list" allowBlank="1" showInputMessage="1" showErrorMessage="1" sqref="H10">
      <formula1>"2012, 2013, 2014, 2015, 2016"</formula1>
    </dataValidation>
    <dataValidation type="list" allowBlank="1" showInputMessage="1" showErrorMessage="1" sqref="D4:H4">
      <formula1>"select from drop-down , APACHE COUNTY, COCHISE COUNTY, COCONINO COUNTY, GILA COUNTY, GRAHAM COUNTY, GREENLEE COUNTY, LA PAZ COUNTY, MARICOPA COUNTY, MOHAVE COUNTY, NAVAJO COUNTY, PIMA COUNTY, PINAL COUNTY, SANTA CRUZ COUNTY, YAVAPAI COUNTY, YUMA COUNTY"</formula1>
    </dataValidation>
  </dataValidations>
  <pageMargins left="0.5" right="0.5" top="1.375" bottom="0.75" header="0.86458333333333337" footer="0.3"/>
  <pageSetup orientation="landscape" r:id="rId2"/>
  <headerFooter>
    <oddHeader>&amp;C&amp;"Arial,Bold"&amp;16INSTRUCTIONS</oddHeader>
    <oddFooter>&amp;L&amp;"Arial,Bold"&amp;12 4/12</oddFooter>
  </headerFooter>
</worksheet>
</file>

<file path=xl/worksheets/sheet10.xml><?xml version="1.0" encoding="utf-8"?>
<worksheet xmlns="http://schemas.openxmlformats.org/spreadsheetml/2006/main" xmlns:r="http://schemas.openxmlformats.org/officeDocument/2006/relationships">
  <sheetPr codeName="Sheet9">
    <pageSetUpPr fitToPage="1"/>
  </sheetPr>
  <dimension ref="A1:S144"/>
  <sheetViews>
    <sheetView showGridLines="0" showZeros="0" showOutlineSymbols="0" topLeftCell="A70" zoomScaleNormal="100" workbookViewId="0">
      <selection activeCell="J81" sqref="J81"/>
    </sheetView>
  </sheetViews>
  <sheetFormatPr defaultColWidth="8.7109375" defaultRowHeight="12"/>
  <cols>
    <col min="1" max="1" width="4" style="6" customWidth="1"/>
    <col min="2" max="2" width="29.5703125" style="6" customWidth="1"/>
    <col min="3" max="3" width="2.7109375" style="8" customWidth="1"/>
    <col min="4" max="4" width="18.7109375" style="6" bestFit="1" customWidth="1"/>
    <col min="5" max="5" width="2.7109375" style="8" customWidth="1"/>
    <col min="6" max="6" width="17.42578125" style="6" bestFit="1" customWidth="1"/>
    <col min="7" max="7" width="2.7109375" style="8" customWidth="1"/>
    <col min="8" max="8" width="18.7109375" style="6" bestFit="1" customWidth="1"/>
    <col min="9" max="9" width="2.7109375" style="8" customWidth="1"/>
    <col min="10" max="10" width="18.7109375" style="6" bestFit="1" customWidth="1"/>
    <col min="11" max="16384" width="8.7109375" style="6"/>
  </cols>
  <sheetData>
    <row r="1" spans="1:19" s="22" customFormat="1" ht="17.25" customHeight="1">
      <c r="A1" s="369" t="str">
        <f>________________COUNTY</f>
        <v>COCHISE COUNTY</v>
      </c>
      <c r="B1" s="358"/>
      <c r="C1" s="358"/>
      <c r="D1" s="358"/>
      <c r="E1" s="358"/>
      <c r="F1" s="358"/>
      <c r="G1" s="358"/>
      <c r="H1" s="358"/>
      <c r="I1" s="358"/>
      <c r="J1" s="358"/>
    </row>
    <row r="2" spans="1:19" s="22" customFormat="1" ht="13.5" customHeight="1">
      <c r="B2" s="364" t="s">
        <v>105</v>
      </c>
      <c r="C2" s="364"/>
      <c r="D2" s="364"/>
      <c r="E2" s="364"/>
      <c r="F2" s="364"/>
      <c r="G2" s="364"/>
      <c r="H2" s="364"/>
      <c r="I2" s="364"/>
      <c r="J2" s="364"/>
    </row>
    <row r="3" spans="1:19" s="212" customFormat="1" ht="13.5" customHeight="1">
      <c r="A3" s="363" t="str">
        <f>Fiscal_Year_budgetyear</f>
        <v>Fiscal Year 2013</v>
      </c>
      <c r="B3" s="326"/>
      <c r="C3" s="326"/>
      <c r="D3" s="326"/>
      <c r="E3" s="326"/>
      <c r="F3" s="326"/>
      <c r="G3" s="326"/>
      <c r="H3" s="326"/>
      <c r="I3" s="326"/>
      <c r="J3" s="326"/>
    </row>
    <row r="4" spans="1:19" s="56" customFormat="1" ht="10.5" customHeight="1">
      <c r="B4" s="89"/>
      <c r="C4" s="90"/>
      <c r="D4" s="89"/>
      <c r="E4" s="90"/>
      <c r="F4" s="89"/>
      <c r="G4" s="90"/>
      <c r="H4" s="89"/>
      <c r="I4" s="90"/>
      <c r="J4" s="89"/>
    </row>
    <row r="5" spans="1:19" s="95" customFormat="1" ht="63" customHeight="1">
      <c r="B5" s="186"/>
      <c r="C5" s="15"/>
      <c r="D5" s="208" t="s">
        <v>110</v>
      </c>
      <c r="E5" s="209"/>
      <c r="F5" s="208" t="s">
        <v>116</v>
      </c>
      <c r="G5" s="209"/>
      <c r="H5" s="208" t="s">
        <v>114</v>
      </c>
      <c r="I5" s="209"/>
      <c r="J5" s="208" t="s">
        <v>115</v>
      </c>
      <c r="K5" s="94"/>
      <c r="L5" s="94"/>
      <c r="M5" s="94"/>
      <c r="N5" s="94"/>
      <c r="O5" s="94"/>
      <c r="P5" s="94"/>
      <c r="Q5" s="94"/>
      <c r="R5" s="94"/>
      <c r="S5" s="94"/>
    </row>
    <row r="6" spans="1:19" s="55" customFormat="1" ht="13.5" customHeight="1" thickBot="1">
      <c r="B6" s="187" t="s">
        <v>104</v>
      </c>
      <c r="C6" s="57"/>
      <c r="D6" s="188">
        <f>currentyear</f>
        <v>2012</v>
      </c>
      <c r="E6" s="118"/>
      <c r="F6" s="187">
        <f>currentyear</f>
        <v>2012</v>
      </c>
      <c r="G6" s="118"/>
      <c r="H6" s="187">
        <f>currentyear</f>
        <v>2012</v>
      </c>
      <c r="I6" s="118"/>
      <c r="J6" s="187">
        <f>budgetyear</f>
        <v>2013</v>
      </c>
    </row>
    <row r="7" spans="1:19" s="55" customFormat="1" ht="13.5" customHeight="1" thickTop="1">
      <c r="B7" s="68"/>
      <c r="C7" s="58"/>
      <c r="D7" s="61"/>
      <c r="E7" s="58"/>
      <c r="F7" s="61"/>
      <c r="G7" s="58"/>
      <c r="H7" s="61"/>
      <c r="I7" s="58"/>
      <c r="J7" s="61"/>
    </row>
    <row r="8" spans="1:19" s="55" customFormat="1" ht="13.5" customHeight="1">
      <c r="B8" s="91" t="s">
        <v>84</v>
      </c>
      <c r="C8" s="58"/>
      <c r="D8" s="72"/>
      <c r="E8" s="58"/>
      <c r="F8" s="72"/>
      <c r="G8" s="58"/>
      <c r="H8" s="72"/>
      <c r="I8" s="72"/>
      <c r="J8" s="72"/>
    </row>
    <row r="9" spans="1:19" s="55" customFormat="1" ht="13.5" customHeight="1">
      <c r="B9" s="91" t="s">
        <v>103</v>
      </c>
      <c r="C9" s="58" t="s">
        <v>97</v>
      </c>
      <c r="D9" s="146">
        <v>1614055</v>
      </c>
      <c r="E9" s="58" t="s">
        <v>97</v>
      </c>
      <c r="F9" s="146"/>
      <c r="G9" s="58" t="s">
        <v>97</v>
      </c>
      <c r="H9" s="146">
        <v>1608459</v>
      </c>
      <c r="I9" s="58" t="s">
        <v>97</v>
      </c>
      <c r="J9" s="146">
        <v>1715279</v>
      </c>
    </row>
    <row r="10" spans="1:19" s="55" customFormat="1" ht="13.5" customHeight="1" thickBot="1">
      <c r="B10" s="174" t="s">
        <v>102</v>
      </c>
      <c r="C10" s="58" t="s">
        <v>97</v>
      </c>
      <c r="D10" s="175">
        <f>SUM(D9:D9)</f>
        <v>1614055</v>
      </c>
      <c r="E10" s="58" t="s">
        <v>97</v>
      </c>
      <c r="F10" s="175">
        <f>SUM(F9:F9)</f>
        <v>0</v>
      </c>
      <c r="G10" s="58" t="s">
        <v>97</v>
      </c>
      <c r="H10" s="175">
        <f>SUM(H9:H9)</f>
        <v>1608459</v>
      </c>
      <c r="I10" s="58" t="s">
        <v>97</v>
      </c>
      <c r="J10" s="175">
        <f>SUM(J9:J9)</f>
        <v>1715279</v>
      </c>
    </row>
    <row r="11" spans="1:19" s="78" customFormat="1" ht="13.5" customHeight="1" thickTop="1">
      <c r="B11" s="93"/>
      <c r="C11" s="72"/>
      <c r="D11" s="72"/>
      <c r="E11" s="72"/>
      <c r="F11" s="72"/>
      <c r="G11" s="72"/>
      <c r="H11" s="72"/>
      <c r="I11" s="72"/>
      <c r="J11" s="72"/>
    </row>
    <row r="12" spans="1:19" s="78" customFormat="1" ht="13.5" customHeight="1">
      <c r="B12" s="93" t="s">
        <v>68</v>
      </c>
      <c r="C12" s="72"/>
      <c r="D12" s="72"/>
      <c r="E12" s="72"/>
      <c r="F12" s="72"/>
      <c r="G12" s="72"/>
      <c r="H12" s="72"/>
      <c r="I12" s="72"/>
      <c r="J12" s="72"/>
    </row>
    <row r="13" spans="1:19" s="78" customFormat="1" ht="13.5" customHeight="1">
      <c r="B13" s="91" t="s">
        <v>85</v>
      </c>
      <c r="C13" s="72"/>
      <c r="D13" s="72"/>
      <c r="E13" s="72"/>
      <c r="F13" s="72"/>
      <c r="G13" s="72"/>
      <c r="H13" s="72"/>
      <c r="I13" s="72"/>
      <c r="J13" s="72"/>
    </row>
    <row r="14" spans="1:19" s="78" customFormat="1" ht="13.5" customHeight="1">
      <c r="B14" s="91" t="s">
        <v>103</v>
      </c>
      <c r="C14" s="72" t="s">
        <v>97</v>
      </c>
      <c r="D14" s="146">
        <v>1958708</v>
      </c>
      <c r="E14" s="72" t="s">
        <v>97</v>
      </c>
      <c r="F14" s="146"/>
      <c r="G14" s="72" t="s">
        <v>97</v>
      </c>
      <c r="H14" s="146">
        <v>1908034</v>
      </c>
      <c r="I14" s="72" t="s">
        <v>97</v>
      </c>
      <c r="J14" s="146">
        <v>2025589</v>
      </c>
    </row>
    <row r="15" spans="1:19" s="55" customFormat="1" ht="13.5" customHeight="1">
      <c r="B15" s="91" t="s">
        <v>267</v>
      </c>
      <c r="C15" s="58"/>
      <c r="D15" s="146">
        <v>2366926</v>
      </c>
      <c r="E15" s="58"/>
      <c r="F15" s="146"/>
      <c r="G15" s="58"/>
      <c r="H15" s="146">
        <v>1149203</v>
      </c>
      <c r="I15" s="58"/>
      <c r="J15" s="146">
        <v>1946558</v>
      </c>
    </row>
    <row r="16" spans="1:19" s="55" customFormat="1" ht="13.5" customHeight="1" thickBot="1">
      <c r="B16" s="174" t="s">
        <v>102</v>
      </c>
      <c r="C16" s="58" t="s">
        <v>97</v>
      </c>
      <c r="D16" s="175">
        <f>SUM(D14:D15)</f>
        <v>4325634</v>
      </c>
      <c r="E16" s="58" t="s">
        <v>97</v>
      </c>
      <c r="F16" s="175">
        <f>SUM(F14:F15)</f>
        <v>0</v>
      </c>
      <c r="G16" s="58" t="s">
        <v>97</v>
      </c>
      <c r="H16" s="175">
        <f>SUM(H14:H15)</f>
        <v>3057237</v>
      </c>
      <c r="I16" s="58" t="s">
        <v>97</v>
      </c>
      <c r="J16" s="175">
        <f>SUM(J14:J15)</f>
        <v>3972147</v>
      </c>
    </row>
    <row r="17" spans="2:10" s="55" customFormat="1" ht="13.5" customHeight="1" thickTop="1">
      <c r="B17" s="93"/>
      <c r="C17" s="58"/>
      <c r="D17" s="72"/>
      <c r="E17" s="58"/>
      <c r="F17" s="72"/>
      <c r="G17" s="58"/>
      <c r="H17" s="72"/>
      <c r="I17" s="58"/>
      <c r="J17" s="72"/>
    </row>
    <row r="18" spans="2:10" s="78" customFormat="1" ht="13.5" customHeight="1">
      <c r="B18" s="93" t="s">
        <v>68</v>
      </c>
      <c r="C18" s="72"/>
      <c r="D18" s="72"/>
      <c r="E18" s="72"/>
      <c r="F18" s="72"/>
      <c r="G18" s="72"/>
      <c r="H18" s="72"/>
      <c r="I18" s="72"/>
      <c r="J18" s="72"/>
    </row>
    <row r="19" spans="2:10" s="78" customFormat="1" ht="13.5" customHeight="1">
      <c r="B19" s="91" t="s">
        <v>86</v>
      </c>
      <c r="C19" s="72"/>
      <c r="D19" s="72"/>
      <c r="E19" s="72"/>
      <c r="F19" s="72"/>
      <c r="G19" s="72"/>
      <c r="H19" s="72"/>
      <c r="I19" s="72"/>
      <c r="J19" s="72"/>
    </row>
    <row r="20" spans="2:10" s="78" customFormat="1" ht="13.5" customHeight="1">
      <c r="B20" s="91" t="s">
        <v>103</v>
      </c>
      <c r="C20" s="72" t="s">
        <v>97</v>
      </c>
      <c r="D20" s="146">
        <v>1167051</v>
      </c>
      <c r="E20" s="72" t="s">
        <v>97</v>
      </c>
      <c r="F20" s="146"/>
      <c r="G20" s="72" t="s">
        <v>97</v>
      </c>
      <c r="H20" s="146">
        <v>1148305</v>
      </c>
      <c r="I20" s="72" t="s">
        <v>97</v>
      </c>
      <c r="J20" s="146">
        <v>1176870</v>
      </c>
    </row>
    <row r="21" spans="2:10" s="55" customFormat="1" ht="13.5" customHeight="1">
      <c r="B21" s="91" t="s">
        <v>267</v>
      </c>
      <c r="C21" s="58"/>
      <c r="D21" s="146">
        <v>166802</v>
      </c>
      <c r="E21" s="58"/>
      <c r="F21" s="146"/>
      <c r="G21" s="58"/>
      <c r="H21" s="146">
        <v>139406</v>
      </c>
      <c r="I21" s="58"/>
      <c r="J21" s="146">
        <v>179390</v>
      </c>
    </row>
    <row r="22" spans="2:10" s="55" customFormat="1" ht="13.5" customHeight="1" thickBot="1">
      <c r="B22" s="174" t="s">
        <v>102</v>
      </c>
      <c r="C22" s="58" t="s">
        <v>97</v>
      </c>
      <c r="D22" s="175">
        <f>SUM(D20:D21)</f>
        <v>1333853</v>
      </c>
      <c r="E22" s="58" t="s">
        <v>97</v>
      </c>
      <c r="F22" s="175">
        <f>SUM(F20:F21)</f>
        <v>0</v>
      </c>
      <c r="G22" s="58" t="s">
        <v>97</v>
      </c>
      <c r="H22" s="175">
        <f>SUM(H20:H21)</f>
        <v>1287711</v>
      </c>
      <c r="I22" s="58" t="s">
        <v>97</v>
      </c>
      <c r="J22" s="175">
        <f>SUM(J20:J21)</f>
        <v>1356260</v>
      </c>
    </row>
    <row r="23" spans="2:10" s="55" customFormat="1" ht="13.5" customHeight="1" thickTop="1">
      <c r="B23" s="93"/>
      <c r="C23" s="58"/>
      <c r="D23" s="72"/>
      <c r="E23" s="58"/>
      <c r="F23" s="72"/>
      <c r="G23" s="58"/>
      <c r="H23" s="72"/>
      <c r="I23" s="58"/>
      <c r="J23" s="72"/>
    </row>
    <row r="24" spans="2:10" s="78" customFormat="1" ht="13.5" customHeight="1">
      <c r="B24" s="93" t="s">
        <v>68</v>
      </c>
      <c r="C24" s="72"/>
      <c r="D24" s="72"/>
      <c r="E24" s="72"/>
      <c r="F24" s="72"/>
      <c r="G24" s="72"/>
      <c r="H24" s="72"/>
      <c r="I24" s="72"/>
      <c r="J24" s="72"/>
    </row>
    <row r="25" spans="2:10" s="78" customFormat="1" ht="13.5" customHeight="1">
      <c r="B25" s="91" t="s">
        <v>233</v>
      </c>
      <c r="C25" s="72"/>
      <c r="D25" s="72"/>
      <c r="E25" s="72"/>
      <c r="F25" s="72"/>
      <c r="G25" s="72"/>
      <c r="H25" s="72"/>
      <c r="I25" s="72"/>
      <c r="J25" s="72"/>
    </row>
    <row r="26" spans="2:10" s="78" customFormat="1" ht="13.5" customHeight="1">
      <c r="B26" s="91" t="s">
        <v>103</v>
      </c>
      <c r="C26" s="72" t="s">
        <v>97</v>
      </c>
      <c r="D26" s="146">
        <v>8613825</v>
      </c>
      <c r="E26" s="72" t="s">
        <v>97</v>
      </c>
      <c r="F26" s="146"/>
      <c r="G26" s="72" t="s">
        <v>97</v>
      </c>
      <c r="H26" s="146">
        <v>8723298</v>
      </c>
      <c r="I26" s="72" t="s">
        <v>97</v>
      </c>
      <c r="J26" s="146">
        <v>8678121</v>
      </c>
    </row>
    <row r="27" spans="2:10" s="55" customFormat="1" ht="13.5" customHeight="1">
      <c r="B27" s="91" t="s">
        <v>267</v>
      </c>
      <c r="C27" s="58"/>
      <c r="D27" s="146">
        <v>12179428</v>
      </c>
      <c r="E27" s="58"/>
      <c r="F27" s="146"/>
      <c r="G27" s="58"/>
      <c r="H27" s="146">
        <v>11663127</v>
      </c>
      <c r="I27" s="58"/>
      <c r="J27" s="146">
        <v>333712</v>
      </c>
    </row>
    <row r="28" spans="2:10" s="55" customFormat="1" ht="13.5" customHeight="1" thickBot="1">
      <c r="B28" s="174" t="s">
        <v>102</v>
      </c>
      <c r="C28" s="58" t="s">
        <v>97</v>
      </c>
      <c r="D28" s="175">
        <f>SUM(D26:D27)</f>
        <v>20793253</v>
      </c>
      <c r="E28" s="58" t="s">
        <v>97</v>
      </c>
      <c r="F28" s="175">
        <f>SUM(F26:F27)</f>
        <v>0</v>
      </c>
      <c r="G28" s="58" t="s">
        <v>97</v>
      </c>
      <c r="H28" s="175">
        <f>SUM(H26:H27)</f>
        <v>20386425</v>
      </c>
      <c r="I28" s="58" t="s">
        <v>97</v>
      </c>
      <c r="J28" s="175">
        <f>SUM(J26:J27)</f>
        <v>9011833</v>
      </c>
    </row>
    <row r="29" spans="2:10" s="55" customFormat="1" ht="13.5" customHeight="1" thickTop="1">
      <c r="B29" s="93"/>
      <c r="C29" s="58"/>
      <c r="D29" s="72"/>
      <c r="E29" s="58"/>
      <c r="F29" s="72"/>
      <c r="G29" s="58"/>
      <c r="H29" s="72"/>
      <c r="I29" s="58"/>
      <c r="J29" s="72"/>
    </row>
    <row r="30" spans="2:10" s="78" customFormat="1" ht="13.5" customHeight="1">
      <c r="B30" s="93" t="s">
        <v>68</v>
      </c>
      <c r="C30" s="72"/>
      <c r="D30" s="72"/>
      <c r="E30" s="72"/>
      <c r="F30" s="72"/>
      <c r="G30" s="72"/>
      <c r="H30" s="72"/>
      <c r="I30" s="72"/>
      <c r="J30" s="72"/>
    </row>
    <row r="31" spans="2:10" s="78" customFormat="1" ht="13.5" customHeight="1">
      <c r="B31" s="91" t="s">
        <v>87</v>
      </c>
      <c r="C31" s="72"/>
      <c r="D31" s="72"/>
      <c r="E31" s="72"/>
      <c r="F31" s="72"/>
      <c r="G31" s="72"/>
      <c r="H31" s="72"/>
      <c r="I31" s="72"/>
      <c r="J31" s="72"/>
    </row>
    <row r="32" spans="2:10" s="78" customFormat="1" ht="13.5" customHeight="1">
      <c r="B32" s="91" t="s">
        <v>103</v>
      </c>
      <c r="C32" s="72" t="s">
        <v>97</v>
      </c>
      <c r="D32" s="146">
        <v>373902</v>
      </c>
      <c r="E32" s="72" t="s">
        <v>97</v>
      </c>
      <c r="F32" s="146"/>
      <c r="G32" s="72" t="s">
        <v>97</v>
      </c>
      <c r="H32" s="146">
        <v>398095</v>
      </c>
      <c r="I32" s="72" t="s">
        <v>97</v>
      </c>
      <c r="J32" s="146">
        <v>403512</v>
      </c>
    </row>
    <row r="33" spans="2:10" s="55" customFormat="1" ht="13.5" customHeight="1">
      <c r="B33" s="91" t="s">
        <v>267</v>
      </c>
      <c r="C33" s="58"/>
      <c r="D33" s="146">
        <v>52588</v>
      </c>
      <c r="E33" s="58"/>
      <c r="F33" s="146"/>
      <c r="G33" s="58"/>
      <c r="H33" s="146">
        <v>93520</v>
      </c>
      <c r="I33" s="58"/>
      <c r="J33" s="146">
        <v>63028</v>
      </c>
    </row>
    <row r="34" spans="2:10" s="55" customFormat="1" ht="13.5" customHeight="1" thickBot="1">
      <c r="B34" s="174" t="s">
        <v>102</v>
      </c>
      <c r="C34" s="58" t="s">
        <v>97</v>
      </c>
      <c r="D34" s="175">
        <f>SUM(D32:D33)</f>
        <v>426490</v>
      </c>
      <c r="E34" s="58" t="s">
        <v>97</v>
      </c>
      <c r="F34" s="175">
        <f>SUM(F32:F33)</f>
        <v>0</v>
      </c>
      <c r="G34" s="58" t="s">
        <v>97</v>
      </c>
      <c r="H34" s="175">
        <f>SUM(H32:H33)</f>
        <v>491615</v>
      </c>
      <c r="I34" s="58" t="s">
        <v>97</v>
      </c>
      <c r="J34" s="175">
        <f>SUM(J32:J33)</f>
        <v>466540</v>
      </c>
    </row>
    <row r="35" spans="2:10" s="55" customFormat="1" ht="13.5" customHeight="1" thickTop="1">
      <c r="B35" s="93"/>
      <c r="C35" s="58"/>
      <c r="D35" s="72"/>
      <c r="E35" s="58"/>
      <c r="F35" s="72"/>
      <c r="G35" s="58"/>
      <c r="H35" s="72"/>
      <c r="I35" s="58"/>
      <c r="J35" s="72"/>
    </row>
    <row r="36" spans="2:10" s="78" customFormat="1" ht="13.5" customHeight="1">
      <c r="B36" s="93" t="s">
        <v>68</v>
      </c>
      <c r="C36" s="72"/>
      <c r="D36" s="72"/>
      <c r="E36" s="72"/>
      <c r="F36" s="72"/>
      <c r="G36" s="72"/>
      <c r="H36" s="72"/>
      <c r="I36" s="72"/>
      <c r="J36" s="72"/>
    </row>
    <row r="37" spans="2:10" s="78" customFormat="1" ht="13.5" customHeight="1">
      <c r="B37" s="91" t="s">
        <v>268</v>
      </c>
      <c r="C37" s="72"/>
      <c r="D37" s="72"/>
      <c r="E37" s="72"/>
      <c r="F37" s="72"/>
      <c r="G37" s="72"/>
      <c r="H37" s="72"/>
      <c r="I37" s="72"/>
      <c r="J37" s="72"/>
    </row>
    <row r="38" spans="2:10" s="78" customFormat="1" ht="13.5" customHeight="1">
      <c r="B38" s="91" t="s">
        <v>103</v>
      </c>
      <c r="C38" s="72" t="s">
        <v>97</v>
      </c>
      <c r="D38" s="146">
        <v>329816</v>
      </c>
      <c r="E38" s="72" t="s">
        <v>97</v>
      </c>
      <c r="F38" s="146"/>
      <c r="G38" s="72" t="s">
        <v>97</v>
      </c>
      <c r="H38" s="146">
        <v>333209</v>
      </c>
      <c r="I38" s="72" t="s">
        <v>97</v>
      </c>
      <c r="J38" s="146">
        <v>354147</v>
      </c>
    </row>
    <row r="39" spans="2:10" s="55" customFormat="1" ht="13.5" customHeight="1">
      <c r="B39" s="91" t="s">
        <v>267</v>
      </c>
      <c r="C39" s="58"/>
      <c r="D39" s="146">
        <v>780268</v>
      </c>
      <c r="E39" s="58"/>
      <c r="F39" s="146"/>
      <c r="G39" s="58"/>
      <c r="H39" s="146">
        <v>809641</v>
      </c>
      <c r="I39" s="58"/>
      <c r="J39" s="146">
        <v>689886</v>
      </c>
    </row>
    <row r="40" spans="2:10" s="55" customFormat="1" ht="13.5" customHeight="1" thickBot="1">
      <c r="B40" s="174" t="s">
        <v>102</v>
      </c>
      <c r="C40" s="58" t="s">
        <v>97</v>
      </c>
      <c r="D40" s="175">
        <f>SUM(D38:D39)</f>
        <v>1110084</v>
      </c>
      <c r="E40" s="58" t="s">
        <v>97</v>
      </c>
      <c r="F40" s="175">
        <f>SUM(F38:F39)</f>
        <v>0</v>
      </c>
      <c r="G40" s="58" t="s">
        <v>97</v>
      </c>
      <c r="H40" s="175">
        <f>SUM(H38:H39)</f>
        <v>1142850</v>
      </c>
      <c r="I40" s="58" t="s">
        <v>97</v>
      </c>
      <c r="J40" s="175">
        <f>SUM(J38:J39)</f>
        <v>1044033</v>
      </c>
    </row>
    <row r="41" spans="2:10" s="55" customFormat="1" ht="13.5" customHeight="1" thickTop="1">
      <c r="B41" s="93"/>
      <c r="C41" s="58"/>
      <c r="D41" s="72"/>
      <c r="E41" s="58"/>
      <c r="F41" s="72"/>
      <c r="G41" s="58"/>
      <c r="H41" s="72"/>
      <c r="I41" s="58"/>
      <c r="J41" s="72"/>
    </row>
    <row r="42" spans="2:10" s="78" customFormat="1" ht="13.5" customHeight="1">
      <c r="B42" s="93" t="s">
        <v>68</v>
      </c>
      <c r="C42" s="72"/>
      <c r="D42" s="72"/>
      <c r="E42" s="72"/>
      <c r="F42" s="72"/>
      <c r="G42" s="72"/>
      <c r="H42" s="72"/>
      <c r="I42" s="72"/>
      <c r="J42" s="72"/>
    </row>
    <row r="43" spans="2:10" s="78" customFormat="1" ht="13.5" customHeight="1">
      <c r="B43" s="91" t="s">
        <v>89</v>
      </c>
      <c r="C43" s="72"/>
      <c r="D43" s="72"/>
      <c r="E43" s="72"/>
      <c r="F43" s="72"/>
      <c r="G43" s="72"/>
      <c r="H43" s="72"/>
      <c r="I43" s="72"/>
      <c r="J43" s="72"/>
    </row>
    <row r="44" spans="2:10" s="78" customFormat="1" ht="13.5" customHeight="1">
      <c r="B44" s="91" t="s">
        <v>103</v>
      </c>
      <c r="C44" s="72" t="s">
        <v>97</v>
      </c>
      <c r="D44" s="146">
        <v>14200417</v>
      </c>
      <c r="E44" s="72" t="s">
        <v>97</v>
      </c>
      <c r="F44" s="146"/>
      <c r="G44" s="72" t="s">
        <v>97</v>
      </c>
      <c r="H44" s="146">
        <v>14100408</v>
      </c>
      <c r="I44" s="72" t="s">
        <v>97</v>
      </c>
      <c r="J44" s="146">
        <v>14915260</v>
      </c>
    </row>
    <row r="45" spans="2:10" s="55" customFormat="1" ht="13.5" customHeight="1">
      <c r="B45" s="91" t="s">
        <v>267</v>
      </c>
      <c r="C45" s="58"/>
      <c r="D45" s="146">
        <v>4303973</v>
      </c>
      <c r="E45" s="58"/>
      <c r="F45" s="146"/>
      <c r="G45" s="58"/>
      <c r="H45" s="146">
        <v>2743138</v>
      </c>
      <c r="I45" s="58"/>
      <c r="J45" s="146">
        <v>3776919</v>
      </c>
    </row>
    <row r="46" spans="2:10" s="55" customFormat="1" ht="13.5" customHeight="1" thickBot="1">
      <c r="B46" s="174" t="s">
        <v>102</v>
      </c>
      <c r="C46" s="58" t="s">
        <v>97</v>
      </c>
      <c r="D46" s="175">
        <f>SUM(D44:D45)</f>
        <v>18504390</v>
      </c>
      <c r="E46" s="58" t="s">
        <v>97</v>
      </c>
      <c r="F46" s="175">
        <f>SUM(F44:F45)</f>
        <v>0</v>
      </c>
      <c r="G46" s="58" t="s">
        <v>97</v>
      </c>
      <c r="H46" s="175">
        <f>SUM(H44:H45)</f>
        <v>16843546</v>
      </c>
      <c r="I46" s="58" t="s">
        <v>97</v>
      </c>
      <c r="J46" s="175">
        <f>SUM(J44:J45)</f>
        <v>18692179</v>
      </c>
    </row>
    <row r="47" spans="2:10" s="55" customFormat="1" ht="13.5" customHeight="1" thickTop="1">
      <c r="B47" s="93"/>
      <c r="C47" s="58"/>
      <c r="D47" s="72"/>
      <c r="E47" s="58"/>
      <c r="F47" s="72"/>
      <c r="G47" s="58"/>
      <c r="H47" s="72"/>
      <c r="I47" s="58"/>
      <c r="J47" s="72"/>
    </row>
    <row r="48" spans="2:10" s="78" customFormat="1" ht="13.5" customHeight="1">
      <c r="B48" s="93" t="s">
        <v>68</v>
      </c>
      <c r="C48" s="72"/>
      <c r="D48" s="72"/>
      <c r="E48" s="72"/>
      <c r="F48" s="72"/>
      <c r="G48" s="72"/>
      <c r="H48" s="72"/>
      <c r="I48" s="72"/>
      <c r="J48" s="72"/>
    </row>
    <row r="49" spans="2:10" s="78" customFormat="1" ht="13.5" customHeight="1">
      <c r="B49" s="91" t="s">
        <v>90</v>
      </c>
      <c r="C49" s="72"/>
      <c r="D49" s="72"/>
      <c r="E49" s="72"/>
      <c r="F49" s="72"/>
      <c r="G49" s="72"/>
      <c r="H49" s="72"/>
      <c r="I49" s="72"/>
      <c r="J49" s="72"/>
    </row>
    <row r="50" spans="2:10" s="78" customFormat="1" ht="13.5" customHeight="1">
      <c r="B50" s="91" t="s">
        <v>103</v>
      </c>
      <c r="C50" s="72" t="s">
        <v>97</v>
      </c>
      <c r="D50" s="146">
        <v>1086157</v>
      </c>
      <c r="E50" s="72" t="s">
        <v>97</v>
      </c>
      <c r="F50" s="146"/>
      <c r="G50" s="72" t="s">
        <v>97</v>
      </c>
      <c r="H50" s="146">
        <v>1100735</v>
      </c>
      <c r="I50" s="72" t="s">
        <v>97</v>
      </c>
      <c r="J50" s="146">
        <v>1105045</v>
      </c>
    </row>
    <row r="51" spans="2:10" s="55" customFormat="1" ht="13.5" customHeight="1">
      <c r="B51" s="91" t="s">
        <v>267</v>
      </c>
      <c r="C51" s="58"/>
      <c r="D51" s="146">
        <v>177284</v>
      </c>
      <c r="E51" s="58"/>
      <c r="F51" s="146"/>
      <c r="G51" s="58"/>
      <c r="H51" s="146">
        <v>42939</v>
      </c>
      <c r="I51" s="58"/>
      <c r="J51" s="146">
        <v>138588</v>
      </c>
    </row>
    <row r="52" spans="2:10" s="55" customFormat="1" ht="13.5" customHeight="1" thickBot="1">
      <c r="B52" s="174" t="s">
        <v>102</v>
      </c>
      <c r="C52" s="58" t="s">
        <v>97</v>
      </c>
      <c r="D52" s="175">
        <f>SUM(D50:D51)</f>
        <v>1263441</v>
      </c>
      <c r="E52" s="58" t="s">
        <v>97</v>
      </c>
      <c r="F52" s="175">
        <f>SUM(F50:F51)</f>
        <v>0</v>
      </c>
      <c r="G52" s="58" t="s">
        <v>97</v>
      </c>
      <c r="H52" s="175">
        <f>SUM(H50:H51)</f>
        <v>1143674</v>
      </c>
      <c r="I52" s="58" t="s">
        <v>97</v>
      </c>
      <c r="J52" s="175">
        <f>SUM(J50:J51)</f>
        <v>1243633</v>
      </c>
    </row>
    <row r="53" spans="2:10" s="55" customFormat="1" ht="13.5" customHeight="1" thickTop="1">
      <c r="B53" s="93"/>
      <c r="C53" s="58"/>
      <c r="D53" s="72"/>
      <c r="E53" s="58"/>
      <c r="F53" s="72"/>
      <c r="G53" s="58"/>
      <c r="H53" s="72"/>
      <c r="I53" s="58"/>
      <c r="J53" s="72"/>
    </row>
    <row r="54" spans="2:10" s="78" customFormat="1" ht="13.5" customHeight="1">
      <c r="B54" s="93" t="s">
        <v>68</v>
      </c>
      <c r="C54" s="72"/>
      <c r="D54" s="72"/>
      <c r="E54" s="72"/>
      <c r="F54" s="72"/>
      <c r="G54" s="72"/>
      <c r="H54" s="72"/>
      <c r="I54" s="72"/>
      <c r="J54" s="72"/>
    </row>
    <row r="55" spans="2:10" s="78" customFormat="1" ht="13.5" customHeight="1">
      <c r="B55" s="91" t="s">
        <v>269</v>
      </c>
      <c r="C55" s="72"/>
      <c r="D55" s="72"/>
      <c r="E55" s="72"/>
      <c r="F55" s="72"/>
      <c r="G55" s="72"/>
      <c r="H55" s="72"/>
      <c r="I55" s="72"/>
      <c r="J55" s="72"/>
    </row>
    <row r="56" spans="2:10" s="78" customFormat="1" ht="13.5" customHeight="1">
      <c r="B56" s="91" t="s">
        <v>103</v>
      </c>
      <c r="C56" s="72" t="s">
        <v>97</v>
      </c>
      <c r="D56" s="146">
        <v>2679594</v>
      </c>
      <c r="E56" s="72" t="s">
        <v>97</v>
      </c>
      <c r="F56" s="146"/>
      <c r="G56" s="72" t="s">
        <v>97</v>
      </c>
      <c r="H56" s="146">
        <v>2592668</v>
      </c>
      <c r="I56" s="72" t="s">
        <v>97</v>
      </c>
      <c r="J56" s="146">
        <v>2706927</v>
      </c>
    </row>
    <row r="57" spans="2:10" s="55" customFormat="1" ht="13.5" customHeight="1">
      <c r="B57" s="91" t="s">
        <v>267</v>
      </c>
      <c r="C57" s="58"/>
      <c r="D57" s="146">
        <v>2834600</v>
      </c>
      <c r="E57" s="58"/>
      <c r="F57" s="146"/>
      <c r="G57" s="58"/>
      <c r="H57" s="146">
        <v>1762856</v>
      </c>
      <c r="I57" s="58"/>
      <c r="J57" s="146">
        <v>2691051</v>
      </c>
    </row>
    <row r="58" spans="2:10" s="55" customFormat="1" ht="13.5" customHeight="1" thickBot="1">
      <c r="B58" s="174" t="s">
        <v>102</v>
      </c>
      <c r="C58" s="58" t="s">
        <v>97</v>
      </c>
      <c r="D58" s="175">
        <f>SUM(D56:D57)</f>
        <v>5514194</v>
      </c>
      <c r="E58" s="58" t="s">
        <v>97</v>
      </c>
      <c r="F58" s="175">
        <f>SUM(F56:F57)</f>
        <v>0</v>
      </c>
      <c r="G58" s="58" t="s">
        <v>97</v>
      </c>
      <c r="H58" s="175">
        <f>SUM(H56:H57)</f>
        <v>4355524</v>
      </c>
      <c r="I58" s="58" t="s">
        <v>97</v>
      </c>
      <c r="J58" s="175">
        <f>SUM(J56:J57)</f>
        <v>5397978</v>
      </c>
    </row>
    <row r="59" spans="2:10" s="55" customFormat="1" ht="13.5" customHeight="1" thickTop="1">
      <c r="B59" s="93"/>
      <c r="C59" s="58"/>
      <c r="D59" s="72"/>
      <c r="E59" s="58"/>
      <c r="F59" s="72"/>
      <c r="G59" s="58"/>
      <c r="H59" s="72"/>
      <c r="I59" s="58"/>
      <c r="J59" s="72"/>
    </row>
    <row r="60" spans="2:10" s="78" customFormat="1" ht="13.5" customHeight="1">
      <c r="B60" s="93" t="s">
        <v>68</v>
      </c>
      <c r="C60" s="72"/>
      <c r="D60" s="72"/>
      <c r="E60" s="72"/>
      <c r="F60" s="72"/>
      <c r="G60" s="72"/>
      <c r="H60" s="72"/>
      <c r="I60" s="72"/>
      <c r="J60" s="72"/>
    </row>
    <row r="61" spans="2:10" s="78" customFormat="1" ht="13.5" customHeight="1">
      <c r="B61" s="91" t="s">
        <v>230</v>
      </c>
      <c r="C61" s="72"/>
      <c r="D61" s="72"/>
      <c r="E61" s="72"/>
      <c r="F61" s="72"/>
      <c r="G61" s="72"/>
      <c r="H61" s="72"/>
      <c r="I61" s="72"/>
      <c r="J61" s="72"/>
    </row>
    <row r="62" spans="2:10" s="78" customFormat="1" ht="13.5" customHeight="1">
      <c r="B62" s="91" t="s">
        <v>103</v>
      </c>
      <c r="C62" s="72" t="s">
        <v>97</v>
      </c>
      <c r="D62" s="146">
        <v>9066075</v>
      </c>
      <c r="E62" s="72" t="s">
        <v>97</v>
      </c>
      <c r="F62" s="146"/>
      <c r="G62" s="72" t="s">
        <v>97</v>
      </c>
      <c r="H62" s="146">
        <v>9395184</v>
      </c>
      <c r="I62" s="72" t="s">
        <v>97</v>
      </c>
      <c r="J62" s="146">
        <v>9397146</v>
      </c>
    </row>
    <row r="63" spans="2:10" s="55" customFormat="1" ht="13.5" customHeight="1">
      <c r="B63" s="91" t="s">
        <v>267</v>
      </c>
      <c r="C63" s="58"/>
      <c r="D63" s="146">
        <v>7131089</v>
      </c>
      <c r="E63" s="58"/>
      <c r="F63" s="146"/>
      <c r="G63" s="58"/>
      <c r="H63" s="146">
        <v>5053143</v>
      </c>
      <c r="I63" s="58"/>
      <c r="J63" s="146">
        <v>7366476</v>
      </c>
    </row>
    <row r="64" spans="2:10" s="55" customFormat="1" ht="13.5" customHeight="1" thickBot="1">
      <c r="B64" s="174" t="s">
        <v>102</v>
      </c>
      <c r="C64" s="58" t="s">
        <v>97</v>
      </c>
      <c r="D64" s="175">
        <f>SUM(D62:D63)</f>
        <v>16197164</v>
      </c>
      <c r="E64" s="58" t="s">
        <v>97</v>
      </c>
      <c r="F64" s="175">
        <f>SUM(F62:F63)</f>
        <v>0</v>
      </c>
      <c r="G64" s="58" t="s">
        <v>97</v>
      </c>
      <c r="H64" s="175">
        <f>SUM(H62:H63)</f>
        <v>14448327</v>
      </c>
      <c r="I64" s="58" t="s">
        <v>97</v>
      </c>
      <c r="J64" s="175">
        <f>SUM(J62:J63)</f>
        <v>16763622</v>
      </c>
    </row>
    <row r="65" spans="2:10" s="55" customFormat="1" ht="13.5" customHeight="1" thickTop="1">
      <c r="B65" s="93"/>
      <c r="C65" s="58"/>
      <c r="D65" s="72"/>
      <c r="E65" s="58"/>
      <c r="F65" s="72"/>
      <c r="G65" s="58"/>
      <c r="H65" s="72"/>
      <c r="I65" s="58"/>
      <c r="J65" s="72"/>
    </row>
    <row r="66" spans="2:10" s="78" customFormat="1" ht="13.5" customHeight="1">
      <c r="B66" s="93" t="s">
        <v>68</v>
      </c>
      <c r="C66" s="72"/>
      <c r="D66" s="72"/>
      <c r="E66" s="72"/>
      <c r="F66" s="72"/>
      <c r="G66" s="72"/>
      <c r="H66" s="72"/>
      <c r="I66" s="72"/>
      <c r="J66" s="72"/>
    </row>
    <row r="67" spans="2:10" s="78" customFormat="1" ht="13.5" customHeight="1">
      <c r="B67" s="91" t="s">
        <v>231</v>
      </c>
      <c r="C67" s="72"/>
      <c r="D67" s="72"/>
      <c r="E67" s="72"/>
      <c r="F67" s="72"/>
      <c r="G67" s="72"/>
      <c r="H67" s="72"/>
      <c r="I67" s="72"/>
      <c r="J67" s="72"/>
    </row>
    <row r="68" spans="2:10" s="78" customFormat="1" ht="13.5" customHeight="1">
      <c r="B68" s="91" t="s">
        <v>103</v>
      </c>
      <c r="C68" s="72" t="s">
        <v>97</v>
      </c>
      <c r="D68" s="146">
        <v>3267623</v>
      </c>
      <c r="E68" s="72" t="s">
        <v>97</v>
      </c>
      <c r="F68" s="146"/>
      <c r="G68" s="72" t="s">
        <v>97</v>
      </c>
      <c r="H68" s="146">
        <v>3774563</v>
      </c>
      <c r="I68" s="72" t="s">
        <v>97</v>
      </c>
      <c r="J68" s="146">
        <v>3308371</v>
      </c>
    </row>
    <row r="69" spans="2:10" s="55" customFormat="1" ht="13.5" customHeight="1">
      <c r="B69" s="91" t="s">
        <v>267</v>
      </c>
      <c r="C69" s="58"/>
      <c r="D69" s="146">
        <f>131129+5789</f>
        <v>136918</v>
      </c>
      <c r="E69" s="58"/>
      <c r="F69" s="146"/>
      <c r="G69" s="58"/>
      <c r="H69" s="146">
        <f>50398+3601</f>
        <v>53999</v>
      </c>
      <c r="I69" s="58"/>
      <c r="J69" s="146">
        <f>124206+4814</f>
        <v>129020</v>
      </c>
    </row>
    <row r="70" spans="2:10" s="55" customFormat="1" ht="13.5" customHeight="1" thickBot="1">
      <c r="B70" s="174" t="s">
        <v>102</v>
      </c>
      <c r="C70" s="58" t="s">
        <v>97</v>
      </c>
      <c r="D70" s="175">
        <f>SUM(D68:D69)</f>
        <v>3404541</v>
      </c>
      <c r="E70" s="58" t="s">
        <v>97</v>
      </c>
      <c r="F70" s="175">
        <f>SUM(F68:F69)</f>
        <v>0</v>
      </c>
      <c r="G70" s="58" t="s">
        <v>97</v>
      </c>
      <c r="H70" s="175">
        <f>SUM(H68:H69)</f>
        <v>3828562</v>
      </c>
      <c r="I70" s="58" t="s">
        <v>97</v>
      </c>
      <c r="J70" s="175">
        <f>SUM(J68:J69)</f>
        <v>3437391</v>
      </c>
    </row>
    <row r="71" spans="2:10" s="55" customFormat="1" ht="13.5" customHeight="1" thickTop="1">
      <c r="B71" s="93"/>
      <c r="C71" s="58"/>
      <c r="D71" s="72"/>
      <c r="E71" s="58"/>
      <c r="F71" s="72"/>
      <c r="G71" s="58"/>
      <c r="H71" s="72"/>
      <c r="I71" s="58"/>
      <c r="J71" s="72"/>
    </row>
    <row r="72" spans="2:10" s="78" customFormat="1" ht="13.5" customHeight="1">
      <c r="B72" s="93" t="s">
        <v>68</v>
      </c>
      <c r="C72" s="72"/>
      <c r="D72" s="72"/>
      <c r="E72" s="72"/>
      <c r="F72" s="72"/>
      <c r="G72" s="72"/>
      <c r="H72" s="72"/>
      <c r="I72" s="72"/>
      <c r="J72" s="72"/>
    </row>
    <row r="73" spans="2:10" s="78" customFormat="1" ht="13.5" customHeight="1">
      <c r="B73" s="91" t="s">
        <v>239</v>
      </c>
      <c r="C73" s="72"/>
      <c r="D73" s="72"/>
      <c r="E73" s="72"/>
      <c r="F73" s="72"/>
      <c r="G73" s="72"/>
      <c r="H73" s="72"/>
      <c r="I73" s="72"/>
      <c r="J73" s="72"/>
    </row>
    <row r="74" spans="2:10" s="78" customFormat="1" ht="13.5" customHeight="1">
      <c r="B74" s="91" t="s">
        <v>103</v>
      </c>
      <c r="C74" s="72" t="s">
        <v>97</v>
      </c>
      <c r="D74" s="146">
        <v>2091274</v>
      </c>
      <c r="E74" s="72" t="s">
        <v>97</v>
      </c>
      <c r="F74" s="146"/>
      <c r="G74" s="72" t="s">
        <v>97</v>
      </c>
      <c r="H74" s="146">
        <v>2081812</v>
      </c>
      <c r="I74" s="72" t="s">
        <v>97</v>
      </c>
      <c r="J74" s="146">
        <v>2174590</v>
      </c>
    </row>
    <row r="75" spans="2:10" s="55" customFormat="1" ht="13.5" customHeight="1">
      <c r="B75" s="91" t="s">
        <v>270</v>
      </c>
      <c r="C75" s="58"/>
      <c r="D75" s="146">
        <v>1181053</v>
      </c>
      <c r="E75" s="58"/>
      <c r="F75" s="146"/>
      <c r="G75" s="58"/>
      <c r="H75" s="146">
        <v>581129</v>
      </c>
      <c r="I75" s="58"/>
      <c r="J75" s="146">
        <v>966926</v>
      </c>
    </row>
    <row r="76" spans="2:10" s="55" customFormat="1" ht="13.5" customHeight="1" thickBot="1">
      <c r="B76" s="174" t="s">
        <v>102</v>
      </c>
      <c r="C76" s="58" t="s">
        <v>97</v>
      </c>
      <c r="D76" s="175">
        <f>SUM(D74:D75)</f>
        <v>3272327</v>
      </c>
      <c r="E76" s="58" t="s">
        <v>97</v>
      </c>
      <c r="F76" s="175">
        <f>SUM(F74:F75)</f>
        <v>0</v>
      </c>
      <c r="G76" s="58" t="s">
        <v>97</v>
      </c>
      <c r="H76" s="175">
        <f>SUM(H74:H75)</f>
        <v>2662941</v>
      </c>
      <c r="I76" s="58" t="s">
        <v>97</v>
      </c>
      <c r="J76" s="175">
        <f>SUM(J74:J75)</f>
        <v>3141516</v>
      </c>
    </row>
    <row r="77" spans="2:10" s="55" customFormat="1" ht="13.5" customHeight="1" thickTop="1">
      <c r="B77" s="93"/>
      <c r="C77" s="58"/>
      <c r="D77" s="72"/>
      <c r="E77" s="58"/>
      <c r="F77" s="72"/>
      <c r="G77" s="58"/>
      <c r="H77" s="72"/>
      <c r="I77" s="58"/>
      <c r="J77" s="72"/>
    </row>
    <row r="78" spans="2:10" s="78" customFormat="1" ht="13.5" customHeight="1">
      <c r="B78" s="93" t="s">
        <v>68</v>
      </c>
      <c r="C78" s="72"/>
      <c r="D78" s="72"/>
      <c r="E78" s="72"/>
      <c r="F78" s="72"/>
      <c r="G78" s="72"/>
      <c r="H78" s="72"/>
      <c r="I78" s="72"/>
      <c r="J78" s="72"/>
    </row>
    <row r="79" spans="2:10" s="78" customFormat="1" ht="13.5" customHeight="1">
      <c r="B79" s="91" t="s">
        <v>232</v>
      </c>
      <c r="C79" s="72"/>
      <c r="D79" s="72"/>
      <c r="E79" s="72"/>
      <c r="F79" s="72"/>
      <c r="G79" s="72"/>
      <c r="H79" s="72"/>
      <c r="I79" s="72"/>
      <c r="J79" s="72"/>
    </row>
    <row r="80" spans="2:10" s="78" customFormat="1" ht="13.5" customHeight="1">
      <c r="B80" s="91" t="s">
        <v>103</v>
      </c>
      <c r="C80" s="72" t="s">
        <v>97</v>
      </c>
      <c r="D80" s="146">
        <v>9212645</v>
      </c>
      <c r="E80" s="72" t="s">
        <v>97</v>
      </c>
      <c r="F80" s="146"/>
      <c r="G80" s="72" t="s">
        <v>97</v>
      </c>
      <c r="H80" s="146">
        <v>5753224</v>
      </c>
      <c r="I80" s="72" t="s">
        <v>97</v>
      </c>
      <c r="J80" s="146">
        <v>9637119</v>
      </c>
    </row>
    <row r="81" spans="2:10" s="55" customFormat="1" ht="13.5" customHeight="1">
      <c r="B81" s="91" t="s">
        <v>267</v>
      </c>
      <c r="C81" s="58"/>
      <c r="D81" s="146">
        <v>2804532</v>
      </c>
      <c r="E81" s="58"/>
      <c r="F81" s="146"/>
      <c r="G81" s="58"/>
      <c r="H81" s="146">
        <v>2830617</v>
      </c>
      <c r="I81" s="58"/>
      <c r="J81" s="146">
        <v>2587718</v>
      </c>
    </row>
    <row r="82" spans="2:10" s="55" customFormat="1" ht="13.5" customHeight="1" thickBot="1">
      <c r="B82" s="174" t="s">
        <v>102</v>
      </c>
      <c r="C82" s="58" t="s">
        <v>97</v>
      </c>
      <c r="D82" s="175">
        <f>SUM(D80:D81)</f>
        <v>12017177</v>
      </c>
      <c r="E82" s="58" t="s">
        <v>97</v>
      </c>
      <c r="F82" s="175">
        <f>SUM(F80:F81)</f>
        <v>0</v>
      </c>
      <c r="G82" s="58" t="s">
        <v>97</v>
      </c>
      <c r="H82" s="175">
        <f>SUM(H80:H81)</f>
        <v>8583841</v>
      </c>
      <c r="I82" s="58" t="s">
        <v>97</v>
      </c>
      <c r="J82" s="175">
        <f>SUM(J80:J81)</f>
        <v>12224837</v>
      </c>
    </row>
    <row r="83" spans="2:10" s="55" customFormat="1" ht="13.5" customHeight="1" thickTop="1">
      <c r="B83" s="93"/>
      <c r="C83" s="58"/>
      <c r="D83" s="72"/>
      <c r="E83" s="58"/>
      <c r="F83" s="72"/>
      <c r="G83" s="58"/>
      <c r="H83" s="72"/>
      <c r="I83" s="58"/>
      <c r="J83" s="72"/>
    </row>
    <row r="84" spans="2:10" s="78" customFormat="1" ht="13.5" customHeight="1">
      <c r="B84" s="93" t="s">
        <v>68</v>
      </c>
      <c r="C84" s="72"/>
      <c r="D84" s="72"/>
      <c r="E84" s="72"/>
      <c r="F84" s="72"/>
      <c r="G84" s="72"/>
      <c r="H84" s="72"/>
      <c r="I84" s="72"/>
      <c r="J84" s="72"/>
    </row>
    <row r="85" spans="2:10" s="78" customFormat="1" ht="13.5" customHeight="1">
      <c r="B85" s="91" t="s">
        <v>106</v>
      </c>
      <c r="C85" s="72"/>
      <c r="D85" s="72"/>
      <c r="E85" s="72"/>
      <c r="F85" s="72"/>
      <c r="G85" s="72"/>
      <c r="H85" s="72"/>
      <c r="I85" s="72"/>
      <c r="J85" s="72"/>
    </row>
    <row r="86" spans="2:10" s="78" customFormat="1" ht="13.5" customHeight="1">
      <c r="B86" s="91" t="s">
        <v>103</v>
      </c>
      <c r="C86" s="72" t="s">
        <v>97</v>
      </c>
      <c r="D86" s="146">
        <v>25021141</v>
      </c>
      <c r="E86" s="72" t="s">
        <v>97</v>
      </c>
      <c r="F86" s="146"/>
      <c r="G86" s="72" t="s">
        <v>97</v>
      </c>
      <c r="H86" s="146"/>
      <c r="I86" s="72" t="s">
        <v>97</v>
      </c>
      <c r="J86" s="146">
        <v>26366595</v>
      </c>
    </row>
    <row r="87" spans="2:10" s="55" customFormat="1" ht="13.5" customHeight="1" thickBot="1">
      <c r="B87" s="174" t="s">
        <v>102</v>
      </c>
      <c r="C87" s="58" t="s">
        <v>97</v>
      </c>
      <c r="D87" s="175">
        <f>SUM(D86:D86)</f>
        <v>25021141</v>
      </c>
      <c r="E87" s="58" t="s">
        <v>97</v>
      </c>
      <c r="F87" s="175">
        <f>SUM(F86:F86)</f>
        <v>0</v>
      </c>
      <c r="G87" s="58" t="s">
        <v>97</v>
      </c>
      <c r="H87" s="175">
        <f>SUM(H86:H86)</f>
        <v>0</v>
      </c>
      <c r="I87" s="58" t="s">
        <v>97</v>
      </c>
      <c r="J87" s="175">
        <f>SUM(J86:J86)</f>
        <v>26366595</v>
      </c>
    </row>
    <row r="88" spans="2:10" s="55" customFormat="1" ht="13.5" customHeight="1" thickTop="1">
      <c r="B88" s="93"/>
      <c r="C88" s="58"/>
      <c r="D88" s="72"/>
      <c r="E88" s="58"/>
      <c r="F88" s="72"/>
      <c r="G88" s="58"/>
      <c r="H88" s="72"/>
      <c r="I88" s="58"/>
      <c r="J88" s="72"/>
    </row>
    <row r="89" spans="2:10" s="78" customFormat="1" ht="13.5" customHeight="1">
      <c r="B89" s="93" t="s">
        <v>68</v>
      </c>
      <c r="C89" s="72"/>
      <c r="D89" s="72"/>
      <c r="E89" s="72"/>
      <c r="F89" s="72"/>
      <c r="G89" s="72"/>
      <c r="H89" s="72"/>
      <c r="I89" s="72"/>
      <c r="J89" s="72"/>
    </row>
    <row r="90" spans="2:10" s="78" customFormat="1" ht="13.5" customHeight="1">
      <c r="B90" s="91" t="s">
        <v>271</v>
      </c>
      <c r="C90" s="72"/>
      <c r="D90" s="72"/>
      <c r="E90" s="72"/>
      <c r="F90" s="72"/>
      <c r="G90" s="72"/>
      <c r="H90" s="72"/>
      <c r="I90" s="72"/>
      <c r="J90" s="72"/>
    </row>
    <row r="91" spans="2:10" s="78" customFormat="1" ht="13.5" customHeight="1">
      <c r="B91" s="91" t="s">
        <v>272</v>
      </c>
      <c r="C91" s="72" t="s">
        <v>97</v>
      </c>
      <c r="D91" s="146">
        <v>18488648</v>
      </c>
      <c r="E91" s="72" t="s">
        <v>97</v>
      </c>
      <c r="F91" s="146"/>
      <c r="G91" s="72" t="s">
        <v>97</v>
      </c>
      <c r="H91" s="146">
        <v>11847740</v>
      </c>
      <c r="I91" s="72" t="s">
        <v>97</v>
      </c>
      <c r="J91" s="146">
        <v>16221485</v>
      </c>
    </row>
    <row r="92" spans="2:10" s="78" customFormat="1" ht="13.5" customHeight="1">
      <c r="B92" s="91" t="s">
        <v>273</v>
      </c>
      <c r="C92" s="72"/>
      <c r="D92" s="146">
        <v>6182692</v>
      </c>
      <c r="E92" s="72"/>
      <c r="F92" s="146"/>
      <c r="G92" s="72"/>
      <c r="H92" s="146">
        <v>2329030</v>
      </c>
      <c r="I92" s="72"/>
      <c r="J92" s="146">
        <v>7495997</v>
      </c>
    </row>
    <row r="93" spans="2:10" s="55" customFormat="1" ht="13.5" customHeight="1" thickBot="1">
      <c r="B93" s="174" t="s">
        <v>102</v>
      </c>
      <c r="C93" s="72" t="s">
        <v>97</v>
      </c>
      <c r="D93" s="175">
        <f>SUM(D91:D92)</f>
        <v>24671340</v>
      </c>
      <c r="E93" s="72" t="s">
        <v>97</v>
      </c>
      <c r="F93" s="175">
        <f>SUM(F91:F92)</f>
        <v>0</v>
      </c>
      <c r="G93" s="72" t="s">
        <v>97</v>
      </c>
      <c r="H93" s="175">
        <f>SUM(H91:H92)</f>
        <v>14176770</v>
      </c>
      <c r="I93" s="72" t="s">
        <v>97</v>
      </c>
      <c r="J93" s="175">
        <f>SUM(J91:J92)</f>
        <v>23717482</v>
      </c>
    </row>
    <row r="94" spans="2:10" s="55" customFormat="1" ht="13.5" customHeight="1" thickTop="1">
      <c r="B94" s="81"/>
      <c r="C94" s="72"/>
      <c r="D94" s="72"/>
      <c r="E94" s="72"/>
      <c r="F94" s="72"/>
      <c r="G94" s="72"/>
      <c r="H94" s="72"/>
      <c r="I94" s="72"/>
      <c r="J94" s="72"/>
    </row>
    <row r="95" spans="2:10" s="55" customFormat="1" ht="13.5" customHeight="1">
      <c r="B95" s="93" t="s">
        <v>68</v>
      </c>
      <c r="C95" s="72"/>
      <c r="D95" s="72"/>
      <c r="E95" s="72"/>
      <c r="F95" s="72"/>
      <c r="G95" s="72"/>
      <c r="H95" s="72"/>
      <c r="I95" s="72"/>
      <c r="J95" s="72"/>
    </row>
    <row r="96" spans="2:10" s="55" customFormat="1" ht="13.5" customHeight="1">
      <c r="B96" s="91" t="s">
        <v>232</v>
      </c>
      <c r="C96" s="72"/>
      <c r="D96" s="72"/>
      <c r="E96" s="72"/>
      <c r="F96" s="72"/>
      <c r="G96" s="72"/>
      <c r="H96" s="72"/>
      <c r="I96" s="72"/>
      <c r="J96" s="72"/>
    </row>
    <row r="97" spans="1:10" s="55" customFormat="1" ht="13.5" customHeight="1">
      <c r="B97" s="91" t="s">
        <v>274</v>
      </c>
      <c r="C97" s="72" t="s">
        <v>97</v>
      </c>
      <c r="D97" s="146">
        <v>21788467</v>
      </c>
      <c r="E97" s="72" t="s">
        <v>97</v>
      </c>
      <c r="F97" s="146"/>
      <c r="G97" s="72" t="s">
        <v>97</v>
      </c>
      <c r="H97" s="146">
        <v>5358501</v>
      </c>
      <c r="I97" s="72" t="s">
        <v>97</v>
      </c>
      <c r="J97" s="146">
        <v>22340388</v>
      </c>
    </row>
    <row r="98" spans="1:10" s="55" customFormat="1" ht="13.5" customHeight="1" thickBot="1">
      <c r="B98" s="174" t="s">
        <v>102</v>
      </c>
      <c r="C98" s="58" t="s">
        <v>97</v>
      </c>
      <c r="D98" s="175">
        <f>SUM(D97:D97)</f>
        <v>21788467</v>
      </c>
      <c r="E98" s="58" t="s">
        <v>97</v>
      </c>
      <c r="F98" s="175">
        <f>SUM(F97:F97)</f>
        <v>0</v>
      </c>
      <c r="G98" s="58" t="s">
        <v>97</v>
      </c>
      <c r="H98" s="175">
        <f>SUM(H97:H97)</f>
        <v>5358501</v>
      </c>
      <c r="I98" s="58" t="s">
        <v>97</v>
      </c>
      <c r="J98" s="175">
        <f>SUM(J97:J97)</f>
        <v>22340388</v>
      </c>
    </row>
    <row r="99" spans="1:10" s="55" customFormat="1" ht="13.5" customHeight="1" thickTop="1">
      <c r="B99" s="93"/>
      <c r="C99" s="58"/>
      <c r="D99" s="72"/>
      <c r="E99" s="58"/>
      <c r="F99" s="72"/>
      <c r="G99" s="58"/>
      <c r="H99" s="72"/>
      <c r="I99" s="58"/>
      <c r="J99" s="72"/>
    </row>
    <row r="100" spans="1:10" s="55" customFormat="1" ht="13.5" customHeight="1">
      <c r="B100" s="93" t="s">
        <v>68</v>
      </c>
      <c r="C100" s="72"/>
      <c r="D100" s="72"/>
      <c r="E100" s="72"/>
      <c r="F100" s="72"/>
      <c r="G100" s="72"/>
      <c r="H100" s="72"/>
      <c r="I100" s="72"/>
      <c r="J100" s="72"/>
    </row>
    <row r="101" spans="1:10" s="55" customFormat="1" ht="13.5" customHeight="1">
      <c r="B101" s="91" t="s">
        <v>236</v>
      </c>
      <c r="C101" s="72"/>
      <c r="D101" s="72"/>
      <c r="E101" s="72"/>
      <c r="F101" s="72"/>
      <c r="G101" s="72"/>
      <c r="H101" s="72"/>
      <c r="I101" s="72"/>
      <c r="J101" s="72"/>
    </row>
    <row r="102" spans="1:10" s="55" customFormat="1" ht="13.5" customHeight="1">
      <c r="B102" s="91" t="s">
        <v>270</v>
      </c>
      <c r="C102" s="72" t="s">
        <v>97</v>
      </c>
      <c r="D102" s="146">
        <v>2292324</v>
      </c>
      <c r="E102" s="72" t="s">
        <v>97</v>
      </c>
      <c r="F102" s="146"/>
      <c r="G102" s="72" t="s">
        <v>97</v>
      </c>
      <c r="H102" s="146">
        <v>1501090</v>
      </c>
      <c r="I102" s="72" t="s">
        <v>97</v>
      </c>
      <c r="J102" s="146">
        <v>2255053</v>
      </c>
    </row>
    <row r="103" spans="1:10" s="55" customFormat="1" ht="13.5" customHeight="1" thickBot="1">
      <c r="B103" s="174" t="s">
        <v>102</v>
      </c>
      <c r="C103" s="58" t="s">
        <v>97</v>
      </c>
      <c r="D103" s="175">
        <f>SUM(D102:D102)</f>
        <v>2292324</v>
      </c>
      <c r="E103" s="58" t="s">
        <v>97</v>
      </c>
      <c r="F103" s="175">
        <f>SUM(F102:F102)</f>
        <v>0</v>
      </c>
      <c r="G103" s="58" t="s">
        <v>97</v>
      </c>
      <c r="H103" s="175">
        <f>SUM(H102:H102)</f>
        <v>1501090</v>
      </c>
      <c r="I103" s="58" t="s">
        <v>97</v>
      </c>
      <c r="J103" s="175">
        <f>SUM(J102:J102)</f>
        <v>2255053</v>
      </c>
    </row>
    <row r="104" spans="1:10" s="55" customFormat="1" ht="13.5" customHeight="1" thickTop="1">
      <c r="B104" s="93"/>
      <c r="C104" s="58"/>
      <c r="D104" s="72"/>
      <c r="E104" s="58"/>
      <c r="F104" s="72"/>
      <c r="G104" s="58"/>
      <c r="H104" s="72"/>
      <c r="I104" s="58"/>
      <c r="J104" s="72"/>
    </row>
    <row r="105" spans="1:10" s="55" customFormat="1" ht="13.5" customHeight="1">
      <c r="B105" s="93" t="s">
        <v>68</v>
      </c>
      <c r="C105" s="72"/>
      <c r="D105" s="72"/>
      <c r="E105" s="72"/>
      <c r="F105" s="72"/>
      <c r="G105" s="72"/>
      <c r="H105" s="72"/>
      <c r="I105" s="72"/>
      <c r="J105" s="72"/>
    </row>
    <row r="106" spans="1:10" s="55" customFormat="1" ht="13.5" customHeight="1">
      <c r="B106" s="91" t="s">
        <v>224</v>
      </c>
      <c r="C106" s="72"/>
      <c r="D106" s="72"/>
      <c r="E106" s="72"/>
      <c r="F106" s="72"/>
      <c r="G106" s="72"/>
      <c r="H106" s="72"/>
      <c r="I106" s="72"/>
      <c r="J106" s="72"/>
    </row>
    <row r="107" spans="1:10" s="55" customFormat="1" ht="13.5" customHeight="1">
      <c r="B107" s="91" t="s">
        <v>267</v>
      </c>
      <c r="C107" s="72" t="s">
        <v>97</v>
      </c>
      <c r="D107" s="146">
        <v>5114850</v>
      </c>
      <c r="E107" s="72" t="s">
        <v>97</v>
      </c>
      <c r="F107" s="146"/>
      <c r="G107" s="72" t="s">
        <v>97</v>
      </c>
      <c r="H107" s="146">
        <v>4693104</v>
      </c>
      <c r="I107" s="72" t="s">
        <v>97</v>
      </c>
      <c r="J107" s="146">
        <v>5635941</v>
      </c>
    </row>
    <row r="108" spans="1:10" s="55" customFormat="1" ht="13.5" customHeight="1" thickBot="1">
      <c r="B108" s="174" t="s">
        <v>102</v>
      </c>
      <c r="C108" s="72" t="s">
        <v>97</v>
      </c>
      <c r="D108" s="175">
        <f>SUM(D107:D107)</f>
        <v>5114850</v>
      </c>
      <c r="E108" s="72" t="s">
        <v>97</v>
      </c>
      <c r="F108" s="175">
        <f>SUM(F107:F107)</f>
        <v>0</v>
      </c>
      <c r="G108" s="72" t="s">
        <v>97</v>
      </c>
      <c r="H108" s="175">
        <f>SUM(H107:H107)</f>
        <v>4693104</v>
      </c>
      <c r="I108" s="72" t="s">
        <v>97</v>
      </c>
      <c r="J108" s="175">
        <f>SUM(J107:J107)</f>
        <v>5635941</v>
      </c>
    </row>
    <row r="109" spans="1:10" s="55" customFormat="1" ht="13.5" customHeight="1" thickTop="1">
      <c r="B109" s="81"/>
      <c r="C109" s="72"/>
      <c r="D109" s="72"/>
      <c r="E109" s="72"/>
      <c r="F109" s="72"/>
      <c r="G109" s="72"/>
      <c r="H109" s="72"/>
      <c r="I109" s="72"/>
      <c r="J109" s="72"/>
    </row>
    <row r="110" spans="1:10" s="55" customFormat="1" ht="13.5" customHeight="1">
      <c r="B110" s="81"/>
      <c r="C110" s="72"/>
      <c r="D110" s="72"/>
      <c r="E110" s="72"/>
      <c r="F110" s="72"/>
      <c r="G110" s="72"/>
      <c r="H110" s="72"/>
      <c r="I110" s="72"/>
      <c r="J110" s="72"/>
    </row>
    <row r="111" spans="1:10" s="55" customFormat="1" ht="13.5" customHeight="1">
      <c r="B111" s="62"/>
      <c r="C111" s="58"/>
      <c r="D111" s="58"/>
      <c r="E111" s="58"/>
      <c r="F111" s="58"/>
      <c r="G111" s="58"/>
      <c r="H111" s="58"/>
      <c r="I111" s="58"/>
      <c r="J111" s="58"/>
    </row>
    <row r="112" spans="1:10" s="55" customFormat="1" ht="31.5" customHeight="1">
      <c r="A112" s="173" t="s">
        <v>25</v>
      </c>
      <c r="B112" s="368" t="s">
        <v>99</v>
      </c>
      <c r="C112" s="368"/>
      <c r="D112" s="368"/>
      <c r="E112" s="368"/>
      <c r="F112" s="368"/>
      <c r="G112" s="368"/>
      <c r="H112" s="368"/>
      <c r="I112" s="368"/>
      <c r="J112" s="368"/>
    </row>
    <row r="113" spans="2:10" s="55" customFormat="1" ht="13.5" customHeight="1">
      <c r="B113" s="172"/>
      <c r="C113" s="172"/>
      <c r="D113" s="172"/>
      <c r="E113" s="172"/>
      <c r="F113" s="172"/>
      <c r="G113" s="172"/>
      <c r="H113" s="172"/>
      <c r="I113" s="172"/>
      <c r="J113" s="172"/>
    </row>
    <row r="114" spans="2:10" s="55" customFormat="1" ht="15">
      <c r="B114" s="13"/>
      <c r="C114" s="11"/>
      <c r="D114" s="27"/>
      <c r="E114" s="11"/>
      <c r="F114" s="27"/>
      <c r="G114" s="11"/>
      <c r="H114" s="27"/>
      <c r="I114" s="11"/>
      <c r="J114" s="27"/>
    </row>
    <row r="115" spans="2:10" s="55" customFormat="1" ht="13.5" customHeight="1">
      <c r="B115" s="23"/>
      <c r="C115" s="25"/>
      <c r="D115" s="23"/>
      <c r="E115" s="25"/>
      <c r="F115" s="23"/>
      <c r="G115" s="25"/>
      <c r="H115" s="23"/>
      <c r="I115" s="25"/>
      <c r="J115" s="23"/>
    </row>
    <row r="116" spans="2:10" s="55" customFormat="1" ht="13.5" customHeight="1">
      <c r="B116" s="6"/>
      <c r="C116" s="8"/>
      <c r="D116" s="6"/>
      <c r="E116" s="8"/>
      <c r="F116" s="6"/>
      <c r="G116" s="8"/>
      <c r="H116" s="6"/>
      <c r="I116" s="8"/>
      <c r="J116" s="6"/>
    </row>
    <row r="117" spans="2:10" s="55" customFormat="1" ht="13.5" customHeight="1">
      <c r="B117" s="6"/>
      <c r="C117" s="8"/>
      <c r="D117" s="6"/>
      <c r="E117" s="8"/>
      <c r="F117" s="6"/>
      <c r="G117" s="8"/>
      <c r="H117" s="6"/>
      <c r="I117" s="8"/>
      <c r="J117" s="6"/>
    </row>
    <row r="118" spans="2:10" s="55" customFormat="1" ht="13.5" customHeight="1">
      <c r="B118" s="6"/>
      <c r="C118" s="8"/>
      <c r="D118" s="6"/>
      <c r="E118" s="8"/>
      <c r="F118" s="6"/>
      <c r="G118" s="8"/>
      <c r="H118" s="6"/>
      <c r="I118" s="8"/>
      <c r="J118" s="6"/>
    </row>
    <row r="119" spans="2:10" s="55" customFormat="1" ht="13.5" customHeight="1">
      <c r="B119" s="6"/>
      <c r="C119" s="8"/>
      <c r="D119" s="6"/>
      <c r="E119" s="8"/>
      <c r="F119" s="6"/>
      <c r="G119" s="8"/>
      <c r="H119" s="6"/>
      <c r="I119" s="8"/>
      <c r="J119" s="6"/>
    </row>
    <row r="120" spans="2:10" s="55" customFormat="1" ht="14.25">
      <c r="B120" s="6"/>
      <c r="C120" s="8"/>
      <c r="D120" s="6"/>
      <c r="E120" s="8"/>
      <c r="F120" s="6"/>
      <c r="G120" s="8"/>
      <c r="H120" s="6"/>
      <c r="I120" s="8"/>
      <c r="J120" s="6"/>
    </row>
    <row r="121" spans="2:10" s="55" customFormat="1" ht="13.5" customHeight="1">
      <c r="B121" s="6"/>
      <c r="C121" s="8"/>
      <c r="D121" s="6"/>
      <c r="E121" s="8"/>
      <c r="F121" s="6"/>
      <c r="G121" s="8"/>
      <c r="H121" s="6"/>
      <c r="I121" s="8"/>
      <c r="J121" s="6"/>
    </row>
    <row r="122" spans="2:10" s="55" customFormat="1" ht="13.5" customHeight="1">
      <c r="B122" s="6"/>
      <c r="C122" s="8"/>
      <c r="D122" s="6"/>
      <c r="E122" s="8"/>
      <c r="F122" s="6"/>
      <c r="G122" s="8"/>
      <c r="H122" s="6"/>
      <c r="I122" s="8"/>
      <c r="J122" s="6"/>
    </row>
    <row r="123" spans="2:10" s="55" customFormat="1" ht="13.5" customHeight="1">
      <c r="B123" s="6"/>
      <c r="C123" s="8"/>
      <c r="D123" s="6"/>
      <c r="E123" s="8"/>
      <c r="F123" s="6"/>
      <c r="G123" s="8"/>
      <c r="H123" s="6"/>
      <c r="I123" s="8"/>
      <c r="J123" s="6"/>
    </row>
    <row r="124" spans="2:10" s="55" customFormat="1" ht="13.5" customHeight="1">
      <c r="B124" s="6"/>
      <c r="C124" s="8"/>
      <c r="D124" s="6"/>
      <c r="E124" s="8"/>
      <c r="F124" s="6"/>
      <c r="G124" s="8"/>
      <c r="H124" s="6"/>
      <c r="I124" s="8"/>
      <c r="J124" s="6"/>
    </row>
    <row r="125" spans="2:10" s="55" customFormat="1" ht="13.5" customHeight="1">
      <c r="B125" s="6"/>
      <c r="C125" s="8"/>
      <c r="D125" s="6"/>
      <c r="E125" s="8"/>
      <c r="F125" s="6"/>
      <c r="G125" s="8"/>
      <c r="H125" s="6"/>
      <c r="I125" s="8"/>
      <c r="J125" s="6"/>
    </row>
    <row r="126" spans="2:10" s="55" customFormat="1" ht="14.25">
      <c r="B126" s="6"/>
      <c r="C126" s="8"/>
      <c r="D126" s="6"/>
      <c r="E126" s="8"/>
      <c r="F126" s="6"/>
      <c r="G126" s="8"/>
      <c r="H126" s="6"/>
      <c r="I126" s="8"/>
      <c r="J126" s="6"/>
    </row>
    <row r="127" spans="2:10" s="55" customFormat="1" ht="13.5" customHeight="1">
      <c r="B127" s="6"/>
      <c r="C127" s="8"/>
      <c r="D127" s="6"/>
      <c r="E127" s="8"/>
      <c r="F127" s="6"/>
      <c r="G127" s="8"/>
      <c r="H127" s="6"/>
      <c r="I127" s="8"/>
      <c r="J127" s="6"/>
    </row>
    <row r="128" spans="2:10" s="55" customFormat="1" ht="13.5" customHeight="1">
      <c r="B128" s="6"/>
      <c r="C128" s="8"/>
      <c r="D128" s="6"/>
      <c r="E128" s="8"/>
      <c r="F128" s="6"/>
      <c r="G128" s="8"/>
      <c r="H128" s="6"/>
      <c r="I128" s="8"/>
      <c r="J128" s="6"/>
    </row>
    <row r="129" spans="2:10" s="55" customFormat="1" ht="13.5" customHeight="1">
      <c r="B129" s="6"/>
      <c r="C129" s="8"/>
      <c r="D129" s="6"/>
      <c r="E129" s="8"/>
      <c r="F129" s="6"/>
      <c r="G129" s="8"/>
      <c r="H129" s="6"/>
      <c r="I129" s="8"/>
      <c r="J129" s="6"/>
    </row>
    <row r="130" spans="2:10" s="55" customFormat="1" ht="13.5" customHeight="1">
      <c r="B130" s="6"/>
      <c r="C130" s="8"/>
      <c r="D130" s="6"/>
      <c r="E130" s="8"/>
      <c r="F130" s="6"/>
      <c r="G130" s="8"/>
      <c r="H130" s="6"/>
      <c r="I130" s="8"/>
      <c r="J130" s="6"/>
    </row>
    <row r="131" spans="2:10" s="55" customFormat="1" ht="13.5" customHeight="1">
      <c r="B131" s="6"/>
      <c r="C131" s="8"/>
      <c r="D131" s="6"/>
      <c r="E131" s="8"/>
      <c r="F131" s="6"/>
      <c r="G131" s="8"/>
      <c r="H131" s="6"/>
      <c r="I131" s="8"/>
      <c r="J131" s="6"/>
    </row>
    <row r="132" spans="2:10" s="55" customFormat="1" ht="14.25">
      <c r="B132" s="6"/>
      <c r="C132" s="8"/>
      <c r="D132" s="6"/>
      <c r="E132" s="8"/>
      <c r="F132" s="6"/>
      <c r="G132" s="8"/>
      <c r="H132" s="6"/>
      <c r="I132" s="8"/>
      <c r="J132" s="6"/>
    </row>
    <row r="133" spans="2:10" s="55" customFormat="1" ht="13.5" customHeight="1">
      <c r="B133" s="6"/>
      <c r="C133" s="8"/>
      <c r="D133" s="6"/>
      <c r="E133" s="8"/>
      <c r="F133" s="6"/>
      <c r="G133" s="8"/>
      <c r="H133" s="6"/>
      <c r="I133" s="8"/>
      <c r="J133" s="6"/>
    </row>
    <row r="134" spans="2:10" s="55" customFormat="1" ht="13.5" customHeight="1">
      <c r="B134" s="6"/>
      <c r="C134" s="8"/>
      <c r="D134" s="6"/>
      <c r="E134" s="8"/>
      <c r="F134" s="6"/>
      <c r="G134" s="8"/>
      <c r="H134" s="6"/>
      <c r="I134" s="8"/>
      <c r="J134" s="6"/>
    </row>
    <row r="135" spans="2:10" s="55" customFormat="1" ht="13.5" customHeight="1">
      <c r="B135" s="6"/>
      <c r="C135" s="8"/>
      <c r="D135" s="6"/>
      <c r="E135" s="8"/>
      <c r="F135" s="6"/>
      <c r="G135" s="8"/>
      <c r="H135" s="6"/>
      <c r="I135" s="8"/>
      <c r="J135" s="6"/>
    </row>
    <row r="136" spans="2:10" s="55" customFormat="1" ht="13.5" customHeight="1">
      <c r="B136" s="6"/>
      <c r="C136" s="8"/>
      <c r="D136" s="6"/>
      <c r="E136" s="8"/>
      <c r="F136" s="6"/>
      <c r="G136" s="8"/>
      <c r="H136" s="6"/>
      <c r="I136" s="8"/>
      <c r="J136" s="6"/>
    </row>
    <row r="137" spans="2:10" s="55" customFormat="1" ht="13.5" customHeight="1">
      <c r="B137" s="6"/>
      <c r="C137" s="8"/>
      <c r="D137" s="6"/>
      <c r="E137" s="8"/>
      <c r="F137" s="6"/>
      <c r="G137" s="8"/>
      <c r="H137" s="6"/>
      <c r="I137" s="8"/>
      <c r="J137" s="6"/>
    </row>
    <row r="138" spans="2:10" s="55" customFormat="1" ht="14.25">
      <c r="B138" s="6"/>
      <c r="C138" s="8"/>
      <c r="D138" s="6"/>
      <c r="E138" s="8"/>
      <c r="F138" s="6"/>
      <c r="G138" s="8"/>
      <c r="H138" s="6"/>
      <c r="I138" s="8"/>
      <c r="J138" s="6"/>
    </row>
    <row r="139" spans="2:10" s="55" customFormat="1" ht="13.5" customHeight="1">
      <c r="B139" s="6"/>
      <c r="C139" s="8"/>
      <c r="D139" s="6"/>
      <c r="E139" s="8"/>
      <c r="F139" s="6"/>
      <c r="G139" s="8"/>
      <c r="H139" s="6"/>
      <c r="I139" s="8"/>
      <c r="J139" s="6"/>
    </row>
    <row r="140" spans="2:10" s="55" customFormat="1" ht="13.5" customHeight="1">
      <c r="B140" s="6"/>
      <c r="C140" s="8"/>
      <c r="D140" s="6"/>
      <c r="E140" s="8"/>
      <c r="F140" s="6"/>
      <c r="G140" s="8"/>
      <c r="H140" s="6"/>
      <c r="I140" s="8"/>
      <c r="J140" s="6"/>
    </row>
    <row r="141" spans="2:10" s="55" customFormat="1" ht="14.25">
      <c r="B141" s="6"/>
      <c r="C141" s="8"/>
      <c r="D141" s="6"/>
      <c r="E141" s="8"/>
      <c r="F141" s="6"/>
      <c r="G141" s="8"/>
      <c r="H141" s="6"/>
      <c r="I141" s="8"/>
      <c r="J141" s="6"/>
    </row>
    <row r="142" spans="2:10" s="13" customFormat="1" ht="14.25">
      <c r="B142" s="6"/>
      <c r="C142" s="8"/>
      <c r="D142" s="6"/>
      <c r="E142" s="8"/>
      <c r="F142" s="6"/>
      <c r="G142" s="8"/>
      <c r="H142" s="6"/>
      <c r="I142" s="8"/>
      <c r="J142" s="6"/>
    </row>
    <row r="143" spans="2:10" s="13" customFormat="1" ht="37.5" customHeight="1">
      <c r="B143" s="6"/>
      <c r="C143" s="8"/>
      <c r="D143" s="6"/>
      <c r="E143" s="8"/>
      <c r="F143" s="6"/>
      <c r="G143" s="8"/>
      <c r="H143" s="6"/>
      <c r="I143" s="8"/>
      <c r="J143" s="6"/>
    </row>
    <row r="144" spans="2:10" s="13" customFormat="1" ht="14.25">
      <c r="B144" s="6"/>
      <c r="C144" s="8"/>
      <c r="D144" s="6"/>
      <c r="E144" s="8"/>
      <c r="F144" s="6"/>
      <c r="G144" s="8"/>
      <c r="H144" s="6"/>
      <c r="I144" s="8"/>
      <c r="J144" s="6"/>
    </row>
  </sheetData>
  <sheetProtection formatCells="0" formatColumns="0" formatRows="0" insertRows="0" deleteRows="0"/>
  <customSheetViews>
    <customSheetView guid="{F94502DD-FE7E-4E7C-BE4C-D6208EA4A7DB}" showGridLines="0" outlineSymbols="0" zeroValues="0" fitToPage="1">
      <selection activeCell="H9" sqref="H9"/>
      <pageMargins left="0.5" right="0.5" top="0.5" bottom="0.5" header="0.5" footer="0.25"/>
      <printOptions horizontalCentered="1"/>
      <pageSetup scale="82" orientation="portrait" r:id="rId1"/>
      <headerFooter alignWithMargins="0">
        <oddFooter>&amp;L&amp;"Arial,Bold"&amp;13 4/08&amp;C&amp;"Arial,Bold"&amp;13SCHEDULE F</oddFooter>
      </headerFooter>
    </customSheetView>
  </customSheetViews>
  <mergeCells count="4">
    <mergeCell ref="B2:J2"/>
    <mergeCell ref="B112:J112"/>
    <mergeCell ref="A1:J1"/>
    <mergeCell ref="A3:J3"/>
  </mergeCells>
  <phoneticPr fontId="16" type="noConversion"/>
  <printOptions horizontalCentered="1"/>
  <pageMargins left="0.5" right="0.5" top="0.5" bottom="0.5" header="0.5" footer="0.25"/>
  <pageSetup scale="47" orientation="portrait" r:id="rId2"/>
  <headerFooter alignWithMargins="0">
    <oddFooter>&amp;L&amp;"Arial,Bold"&amp;13 4/12&amp;C&amp;"Arial,Bold"&amp;13SCHEDULE F</oddFooter>
  </headerFooter>
</worksheet>
</file>

<file path=xl/worksheets/sheet11.xml><?xml version="1.0" encoding="utf-8"?>
<worksheet xmlns="http://schemas.openxmlformats.org/spreadsheetml/2006/main" xmlns:r="http://schemas.openxmlformats.org/officeDocument/2006/relationships">
  <dimension ref="A1:G25"/>
  <sheetViews>
    <sheetView workbookViewId="0">
      <selection activeCell="F9" sqref="F9"/>
    </sheetView>
  </sheetViews>
  <sheetFormatPr defaultRowHeight="12.75"/>
  <cols>
    <col min="6" max="6" width="13.42578125" customWidth="1"/>
  </cols>
  <sheetData>
    <row r="1" spans="1:7">
      <c r="A1" s="253"/>
      <c r="B1" s="254"/>
      <c r="C1" s="254"/>
      <c r="D1" s="254"/>
      <c r="E1" s="254"/>
      <c r="F1" s="254"/>
      <c r="G1" s="255"/>
    </row>
    <row r="2" spans="1:7">
      <c r="A2" s="256"/>
      <c r="B2" s="247"/>
      <c r="C2" s="247"/>
      <c r="D2" s="247"/>
      <c r="E2" s="247"/>
      <c r="F2" s="247"/>
      <c r="G2" s="257"/>
    </row>
    <row r="3" spans="1:7">
      <c r="A3" s="256"/>
      <c r="B3" s="247"/>
      <c r="C3" s="247"/>
      <c r="D3" s="248" t="s">
        <v>252</v>
      </c>
      <c r="E3" s="247"/>
      <c r="F3" s="247"/>
      <c r="G3" s="257"/>
    </row>
    <row r="4" spans="1:7">
      <c r="A4" s="256"/>
      <c r="B4" s="247"/>
      <c r="C4" s="247"/>
      <c r="D4" s="248" t="s">
        <v>253</v>
      </c>
      <c r="E4" s="247"/>
      <c r="F4" s="247"/>
      <c r="G4" s="257"/>
    </row>
    <row r="5" spans="1:7">
      <c r="A5" s="258"/>
      <c r="B5" s="241"/>
      <c r="C5" s="241"/>
      <c r="D5" s="242" t="s">
        <v>254</v>
      </c>
      <c r="E5" s="241"/>
      <c r="F5" s="241"/>
      <c r="G5" s="257"/>
    </row>
    <row r="6" spans="1:7">
      <c r="A6" s="256"/>
      <c r="B6" s="247"/>
      <c r="C6" s="247"/>
      <c r="D6" s="247"/>
      <c r="E6" s="247"/>
      <c r="F6" s="247"/>
      <c r="G6" s="257"/>
    </row>
    <row r="7" spans="1:7">
      <c r="A7" s="256"/>
      <c r="B7" s="247"/>
      <c r="C7" s="247"/>
      <c r="D7" s="247"/>
      <c r="E7" s="247"/>
      <c r="F7" s="247"/>
      <c r="G7" s="257"/>
    </row>
    <row r="8" spans="1:7">
      <c r="A8" s="259" t="s">
        <v>255</v>
      </c>
      <c r="B8" s="247"/>
      <c r="C8" s="247"/>
      <c r="D8" s="247"/>
      <c r="E8" s="247"/>
      <c r="F8" s="247"/>
      <c r="G8" s="257"/>
    </row>
    <row r="9" spans="1:7">
      <c r="A9" s="256"/>
      <c r="B9" s="249" t="s">
        <v>256</v>
      </c>
      <c r="C9" s="247"/>
      <c r="D9" s="247"/>
      <c r="E9" s="247"/>
      <c r="F9" s="250">
        <f>'SCHEDULE A'!$M$26</f>
        <v>158782707</v>
      </c>
      <c r="G9" s="257"/>
    </row>
    <row r="10" spans="1:7">
      <c r="A10" s="256"/>
      <c r="B10" s="249" t="s">
        <v>257</v>
      </c>
      <c r="C10" s="247"/>
      <c r="D10" s="247"/>
      <c r="E10" s="247"/>
      <c r="F10" s="250">
        <v>6634076</v>
      </c>
      <c r="G10" s="257"/>
    </row>
    <row r="11" spans="1:7">
      <c r="A11" s="256"/>
      <c r="B11" s="249" t="s">
        <v>258</v>
      </c>
      <c r="C11" s="247"/>
      <c r="D11" s="247"/>
      <c r="E11" s="247"/>
      <c r="F11" s="251">
        <v>0</v>
      </c>
      <c r="G11" s="257"/>
    </row>
    <row r="12" spans="1:7">
      <c r="A12" s="256"/>
      <c r="B12" s="241"/>
      <c r="C12" s="241"/>
      <c r="D12" s="241"/>
      <c r="E12" s="241"/>
      <c r="F12" s="241"/>
      <c r="G12" s="257"/>
    </row>
    <row r="13" spans="1:7">
      <c r="A13" s="256"/>
      <c r="B13" s="243" t="s">
        <v>259</v>
      </c>
      <c r="C13" s="247"/>
      <c r="D13" s="247"/>
      <c r="E13" s="247"/>
      <c r="F13" s="252">
        <f>SUM(F9:F12)</f>
        <v>165416783</v>
      </c>
      <c r="G13" s="257"/>
    </row>
    <row r="14" spans="1:7">
      <c r="A14" s="256"/>
      <c r="B14" s="247"/>
      <c r="C14" s="247"/>
      <c r="D14" s="247"/>
      <c r="E14" s="247"/>
      <c r="F14" s="247"/>
      <c r="G14" s="257"/>
    </row>
    <row r="15" spans="1:7">
      <c r="A15" s="256"/>
      <c r="B15" s="247"/>
      <c r="C15" s="247"/>
      <c r="D15" s="247"/>
      <c r="E15" s="247"/>
      <c r="F15" s="247"/>
      <c r="G15" s="257"/>
    </row>
    <row r="16" spans="1:7">
      <c r="A16" s="259" t="s">
        <v>260</v>
      </c>
      <c r="B16" s="247"/>
      <c r="C16" s="247"/>
      <c r="D16" s="247"/>
      <c r="E16" s="247"/>
      <c r="F16" s="247"/>
      <c r="G16" s="257"/>
    </row>
    <row r="17" spans="1:7">
      <c r="A17" s="256"/>
      <c r="B17" s="249" t="s">
        <v>261</v>
      </c>
      <c r="C17" s="247"/>
      <c r="D17" s="247"/>
      <c r="E17" s="247"/>
      <c r="F17" s="247"/>
      <c r="G17" s="257"/>
    </row>
    <row r="18" spans="1:7">
      <c r="A18" s="256"/>
      <c r="B18" s="249" t="s">
        <v>262</v>
      </c>
      <c r="C18" s="247"/>
      <c r="D18" s="247"/>
      <c r="E18" s="247"/>
      <c r="F18" s="250">
        <v>6308830</v>
      </c>
      <c r="G18" s="257"/>
    </row>
    <row r="19" spans="1:7">
      <c r="A19" s="256"/>
      <c r="B19" s="249" t="s">
        <v>263</v>
      </c>
      <c r="C19" s="247"/>
      <c r="D19" s="247"/>
      <c r="E19" s="247"/>
      <c r="F19" s="250">
        <v>6123449</v>
      </c>
      <c r="G19" s="257"/>
    </row>
    <row r="20" spans="1:7">
      <c r="A20" s="256"/>
      <c r="B20" s="249" t="s">
        <v>264</v>
      </c>
      <c r="C20" s="247"/>
      <c r="D20" s="247"/>
      <c r="E20" s="247"/>
      <c r="F20" s="250">
        <v>8291066</v>
      </c>
      <c r="G20" s="257"/>
    </row>
    <row r="21" spans="1:7">
      <c r="A21" s="256"/>
      <c r="B21" s="249" t="s">
        <v>265</v>
      </c>
      <c r="C21" s="247"/>
      <c r="D21" s="247"/>
      <c r="E21" s="247"/>
      <c r="F21" s="250">
        <v>690943</v>
      </c>
      <c r="G21" s="257"/>
    </row>
    <row r="22" spans="1:7">
      <c r="A22" s="256"/>
      <c r="B22" s="241"/>
      <c r="C22" s="241"/>
      <c r="D22" s="241"/>
      <c r="E22" s="241"/>
      <c r="F22" s="241"/>
      <c r="G22" s="257"/>
    </row>
    <row r="23" spans="1:7" ht="13.5" thickBot="1">
      <c r="A23" s="256"/>
      <c r="B23" s="244" t="s">
        <v>266</v>
      </c>
      <c r="C23" s="245"/>
      <c r="D23" s="245"/>
      <c r="E23" s="245"/>
      <c r="F23" s="246">
        <f>+F13+F18+F19+F20+F21</f>
        <v>186831071</v>
      </c>
      <c r="G23" s="257"/>
    </row>
    <row r="24" spans="1:7" ht="13.5" thickTop="1">
      <c r="A24" s="256"/>
      <c r="B24" s="247"/>
      <c r="C24" s="247"/>
      <c r="D24" s="247"/>
      <c r="E24" s="247"/>
      <c r="F24" s="247"/>
      <c r="G24" s="257"/>
    </row>
    <row r="25" spans="1:7" ht="13.5" thickBot="1">
      <c r="A25" s="260"/>
      <c r="B25" s="261"/>
      <c r="C25" s="261"/>
      <c r="D25" s="261"/>
      <c r="E25" s="261"/>
      <c r="F25" s="261"/>
      <c r="G25" s="26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codeName="Sheet2"/>
  <dimension ref="A22:J26"/>
  <sheetViews>
    <sheetView view="pageLayout" topLeftCell="A11" zoomScaleNormal="100" workbookViewId="0">
      <selection activeCell="A22" sqref="A22:J22"/>
    </sheetView>
  </sheetViews>
  <sheetFormatPr defaultRowHeight="12.75"/>
  <sheetData>
    <row r="22" spans="1:10" ht="15">
      <c r="A22" s="269" t="s">
        <v>124</v>
      </c>
      <c r="B22" s="269"/>
      <c r="C22" s="269"/>
      <c r="D22" s="269"/>
      <c r="E22" s="269"/>
      <c r="F22" s="269"/>
      <c r="G22" s="269"/>
      <c r="H22" s="269"/>
      <c r="I22" s="269"/>
      <c r="J22" s="269"/>
    </row>
    <row r="23" spans="1:10" ht="15">
      <c r="A23" s="217"/>
      <c r="B23" s="217"/>
      <c r="C23" s="217"/>
      <c r="D23" s="217"/>
      <c r="E23" s="217"/>
      <c r="F23" s="217"/>
      <c r="G23" s="217"/>
      <c r="H23" s="217"/>
      <c r="I23" s="217"/>
      <c r="J23" s="217"/>
    </row>
    <row r="24" spans="1:10" ht="15">
      <c r="A24" s="269" t="str">
        <f>________________COUNTY</f>
        <v>COCHISE COUNTY</v>
      </c>
      <c r="B24" s="269"/>
      <c r="C24" s="269"/>
      <c r="D24" s="269"/>
      <c r="E24" s="269"/>
      <c r="F24" s="269"/>
      <c r="G24" s="269"/>
      <c r="H24" s="269"/>
      <c r="I24" s="269"/>
      <c r="J24" s="269"/>
    </row>
    <row r="25" spans="1:10" ht="15">
      <c r="A25" s="217"/>
      <c r="B25" s="217"/>
      <c r="C25" s="217"/>
      <c r="D25" s="217"/>
      <c r="E25" s="217"/>
      <c r="F25" s="217"/>
      <c r="G25" s="217"/>
      <c r="H25" s="217"/>
      <c r="I25" s="217"/>
      <c r="J25" s="217"/>
    </row>
    <row r="26" spans="1:10" ht="15">
      <c r="A26" s="269" t="str">
        <f>Fiscal_Year_budgetyear</f>
        <v>Fiscal Year 2013</v>
      </c>
      <c r="B26" s="269"/>
      <c r="C26" s="269"/>
      <c r="D26" s="269"/>
      <c r="E26" s="269"/>
      <c r="F26" s="269"/>
      <c r="G26" s="269"/>
      <c r="H26" s="269"/>
      <c r="I26" s="269"/>
      <c r="J26" s="269"/>
    </row>
  </sheetData>
  <sheetProtection sheet="1"/>
  <customSheetViews>
    <customSheetView guid="{F94502DD-FE7E-4E7C-BE4C-D6208EA4A7DB}" topLeftCell="A13">
      <selection activeCell="E35" sqref="E35"/>
      <pageMargins left="0.7" right="0.7" top="0.75" bottom="0.75" header="0.3" footer="0.3"/>
      <pageSetup orientation="portrait" r:id="rId1"/>
      <headerFooter>
        <oddFooter>&amp;L&amp;"Arial,Bold"&amp;12 4/08</oddFooter>
      </headerFooter>
    </customSheetView>
  </customSheetViews>
  <mergeCells count="3">
    <mergeCell ref="A22:J22"/>
    <mergeCell ref="A26:J26"/>
    <mergeCell ref="A24:J24"/>
  </mergeCells>
  <pageMargins left="0.7" right="0.7" top="0.75" bottom="0.75" header="0.3" footer="0.3"/>
  <pageSetup orientation="portrait" r:id="rId2"/>
  <headerFooter>
    <oddFooter>&amp;L&amp;"Arial,Bold"&amp;12 4/12</oddFooter>
  </headerFooter>
</worksheet>
</file>

<file path=xl/worksheets/sheet3.xml><?xml version="1.0" encoding="utf-8"?>
<worksheet xmlns="http://schemas.openxmlformats.org/spreadsheetml/2006/main" xmlns:r="http://schemas.openxmlformats.org/officeDocument/2006/relationships">
  <sheetPr codeName="Sheet3"/>
  <dimension ref="A9:J36"/>
  <sheetViews>
    <sheetView view="pageLayout" topLeftCell="A11" zoomScaleNormal="100" workbookViewId="0">
      <selection activeCell="A9" sqref="A9:J9"/>
    </sheetView>
  </sheetViews>
  <sheetFormatPr defaultRowHeight="12.75"/>
  <cols>
    <col min="10" max="10" width="17.140625" customWidth="1"/>
  </cols>
  <sheetData>
    <row r="9" spans="1:10" ht="15">
      <c r="A9" s="269" t="str">
        <f>________________COUNTY</f>
        <v>COCHISE COUNTY</v>
      </c>
      <c r="B9" s="269"/>
      <c r="C9" s="269"/>
      <c r="D9" s="269"/>
      <c r="E9" s="269"/>
      <c r="F9" s="269"/>
      <c r="G9" s="269"/>
      <c r="H9" s="269"/>
      <c r="I9" s="269"/>
      <c r="J9" s="269"/>
    </row>
    <row r="10" spans="1:10" ht="14.25">
      <c r="A10" s="216"/>
      <c r="B10" s="216"/>
      <c r="C10" s="216"/>
      <c r="D10" s="216"/>
      <c r="E10" s="216"/>
      <c r="F10" s="216"/>
      <c r="G10" s="216"/>
      <c r="H10" s="216"/>
      <c r="I10" s="216"/>
      <c r="J10" s="216"/>
    </row>
    <row r="11" spans="1:10" ht="15">
      <c r="A11" s="269" t="s">
        <v>125</v>
      </c>
      <c r="B11" s="269"/>
      <c r="C11" s="269"/>
      <c r="D11" s="269"/>
      <c r="E11" s="269"/>
      <c r="F11" s="269"/>
      <c r="G11" s="269"/>
      <c r="H11" s="269"/>
      <c r="I11" s="269"/>
      <c r="J11" s="269"/>
    </row>
    <row r="12" spans="1:10" ht="14.25">
      <c r="A12" s="216"/>
      <c r="B12" s="216"/>
      <c r="C12" s="216"/>
      <c r="D12" s="216"/>
      <c r="E12" s="216"/>
      <c r="F12" s="216"/>
      <c r="G12" s="216"/>
      <c r="H12" s="216"/>
      <c r="I12" s="216"/>
      <c r="J12" s="216"/>
    </row>
    <row r="13" spans="1:10" ht="15">
      <c r="A13" s="269" t="str">
        <f>Fiscal_Year_budgetyear</f>
        <v>Fiscal Year 2013</v>
      </c>
      <c r="B13" s="269"/>
      <c r="C13" s="269"/>
      <c r="D13" s="269"/>
      <c r="E13" s="269"/>
      <c r="F13" s="269"/>
      <c r="G13" s="269"/>
      <c r="H13" s="269"/>
      <c r="I13" s="269"/>
      <c r="J13" s="269"/>
    </row>
    <row r="14" spans="1:10" ht="15">
      <c r="A14" s="217"/>
      <c r="B14" s="217"/>
      <c r="C14" s="217"/>
      <c r="D14" s="217"/>
      <c r="E14" s="217"/>
      <c r="F14" s="217"/>
      <c r="G14" s="217"/>
      <c r="H14" s="217"/>
      <c r="I14" s="217"/>
      <c r="J14" s="217"/>
    </row>
    <row r="15" spans="1:10" ht="15">
      <c r="A15" s="217"/>
      <c r="B15" s="217"/>
      <c r="C15" s="217"/>
      <c r="D15" s="217"/>
      <c r="E15" s="217"/>
      <c r="F15" s="217"/>
      <c r="G15" s="217"/>
      <c r="H15" s="217"/>
      <c r="I15" s="217"/>
      <c r="J15" s="217"/>
    </row>
    <row r="16" spans="1:10" ht="14.25">
      <c r="A16" s="216"/>
      <c r="B16" s="216"/>
      <c r="C16" s="216"/>
      <c r="D16" s="216"/>
      <c r="E16" s="216"/>
      <c r="F16" s="216"/>
      <c r="G16" s="216"/>
      <c r="H16" s="216"/>
      <c r="I16" s="216"/>
      <c r="J16" s="216"/>
    </row>
    <row r="17" spans="1:10" ht="14.25">
      <c r="A17" s="216"/>
      <c r="B17" s="216"/>
      <c r="C17" s="216"/>
      <c r="D17" s="216"/>
      <c r="E17" s="216"/>
      <c r="F17" s="216"/>
      <c r="G17" s="216"/>
      <c r="H17" s="216"/>
      <c r="I17" s="216"/>
      <c r="J17" s="216"/>
    </row>
    <row r="18" spans="1:10" ht="14.25">
      <c r="A18" s="270" t="s">
        <v>126</v>
      </c>
      <c r="B18" s="270"/>
      <c r="C18" s="270"/>
      <c r="D18" s="270"/>
      <c r="E18" s="270"/>
      <c r="F18" s="270"/>
      <c r="G18" s="270"/>
      <c r="H18" s="270"/>
      <c r="I18" s="270"/>
      <c r="J18" s="270"/>
    </row>
    <row r="19" spans="1:10" ht="14.25">
      <c r="A19" s="216"/>
      <c r="B19" s="216"/>
      <c r="C19" s="216"/>
      <c r="D19" s="216"/>
      <c r="E19" s="216"/>
      <c r="F19" s="216"/>
      <c r="G19" s="216"/>
      <c r="H19" s="216"/>
      <c r="I19" s="216"/>
      <c r="J19" s="216"/>
    </row>
    <row r="20" spans="1:10" ht="14.25">
      <c r="A20" s="270" t="s">
        <v>141</v>
      </c>
      <c r="B20" s="270"/>
      <c r="C20" s="270"/>
      <c r="D20" s="270"/>
      <c r="E20" s="270"/>
      <c r="F20" s="270"/>
      <c r="G20" s="270"/>
      <c r="H20" s="270"/>
      <c r="I20" s="270"/>
      <c r="J20" s="270"/>
    </row>
    <row r="21" spans="1:10" ht="14.25">
      <c r="A21" s="216"/>
      <c r="B21" s="216"/>
      <c r="C21" s="216"/>
      <c r="D21" s="216"/>
      <c r="E21" s="216"/>
      <c r="F21" s="216"/>
      <c r="G21" s="216"/>
      <c r="H21" s="216"/>
      <c r="I21" s="216"/>
      <c r="J21" s="216"/>
    </row>
    <row r="22" spans="1:10" ht="14.25">
      <c r="A22" s="270" t="s">
        <v>127</v>
      </c>
      <c r="B22" s="270"/>
      <c r="C22" s="270"/>
      <c r="D22" s="270"/>
      <c r="E22" s="270"/>
      <c r="F22" s="270"/>
      <c r="G22" s="270"/>
      <c r="H22" s="270"/>
      <c r="I22" s="270"/>
      <c r="J22" s="270"/>
    </row>
    <row r="23" spans="1:10" ht="14.25">
      <c r="A23" s="216"/>
      <c r="B23" s="216"/>
      <c r="C23" s="216"/>
      <c r="D23" s="216"/>
      <c r="E23" s="216"/>
      <c r="F23" s="216"/>
      <c r="G23" s="216"/>
      <c r="H23" s="216"/>
      <c r="I23" s="216"/>
      <c r="J23" s="216"/>
    </row>
    <row r="24" spans="1:10" ht="14.25">
      <c r="A24" s="270" t="s">
        <v>128</v>
      </c>
      <c r="B24" s="270"/>
      <c r="C24" s="270"/>
      <c r="D24" s="270"/>
      <c r="E24" s="270"/>
      <c r="F24" s="270"/>
      <c r="G24" s="270"/>
      <c r="H24" s="270"/>
      <c r="I24" s="270"/>
      <c r="J24" s="270"/>
    </row>
    <row r="25" spans="1:10" ht="14.25">
      <c r="A25" s="216"/>
      <c r="B25" s="216"/>
      <c r="C25" s="216"/>
      <c r="D25" s="216"/>
      <c r="E25" s="216"/>
      <c r="F25" s="216"/>
      <c r="G25" s="216"/>
      <c r="H25" s="216"/>
      <c r="I25" s="216"/>
      <c r="J25" s="216"/>
    </row>
    <row r="26" spans="1:10" ht="14.25">
      <c r="A26" s="270" t="s">
        <v>129</v>
      </c>
      <c r="B26" s="270"/>
      <c r="C26" s="270"/>
      <c r="D26" s="270"/>
      <c r="E26" s="270"/>
      <c r="F26" s="270"/>
      <c r="G26" s="270"/>
      <c r="H26" s="270"/>
      <c r="I26" s="270"/>
      <c r="J26" s="270"/>
    </row>
    <row r="27" spans="1:10" ht="14.25">
      <c r="A27" s="216"/>
      <c r="B27" s="216"/>
      <c r="C27" s="216"/>
      <c r="D27" s="216"/>
      <c r="E27" s="216"/>
      <c r="F27" s="216"/>
      <c r="G27" s="216"/>
      <c r="H27" s="216"/>
      <c r="I27" s="216"/>
      <c r="J27" s="216"/>
    </row>
    <row r="28" spans="1:10" ht="14.25">
      <c r="A28" s="270" t="s">
        <v>130</v>
      </c>
      <c r="B28" s="270"/>
      <c r="C28" s="270"/>
      <c r="D28" s="270"/>
      <c r="E28" s="270"/>
      <c r="F28" s="270"/>
      <c r="G28" s="270"/>
      <c r="H28" s="270"/>
      <c r="I28" s="270"/>
      <c r="J28" s="270"/>
    </row>
    <row r="29" spans="1:10" ht="14.25">
      <c r="A29" s="216"/>
      <c r="B29" s="216"/>
      <c r="C29" s="216"/>
      <c r="D29" s="216"/>
      <c r="E29" s="216"/>
      <c r="F29" s="216"/>
      <c r="G29" s="216"/>
      <c r="H29" s="216"/>
      <c r="I29" s="216"/>
      <c r="J29" s="216"/>
    </row>
    <row r="30" spans="1:10" ht="14.25">
      <c r="A30" s="270" t="s">
        <v>131</v>
      </c>
      <c r="B30" s="270"/>
      <c r="C30" s="270"/>
      <c r="D30" s="270"/>
      <c r="E30" s="270"/>
      <c r="F30" s="270"/>
      <c r="G30" s="270"/>
      <c r="H30" s="270"/>
      <c r="I30" s="270"/>
      <c r="J30" s="270"/>
    </row>
    <row r="32" spans="1:10">
      <c r="A32" s="271"/>
      <c r="B32" s="272"/>
      <c r="C32" s="272"/>
      <c r="D32" s="272"/>
      <c r="E32" s="272"/>
      <c r="F32" s="272"/>
      <c r="G32" s="272"/>
      <c r="H32" s="272"/>
      <c r="I32" s="272"/>
      <c r="J32" s="272"/>
    </row>
    <row r="34" spans="1:10">
      <c r="A34" s="271"/>
      <c r="B34" s="272"/>
      <c r="C34" s="272"/>
      <c r="D34" s="272"/>
      <c r="E34" s="272"/>
      <c r="F34" s="272"/>
      <c r="G34" s="272"/>
      <c r="H34" s="272"/>
      <c r="I34" s="272"/>
      <c r="J34" s="272"/>
    </row>
    <row r="36" spans="1:10">
      <c r="A36" s="271"/>
      <c r="B36" s="272"/>
      <c r="C36" s="272"/>
      <c r="D36" s="272"/>
      <c r="E36" s="272"/>
      <c r="F36" s="272"/>
      <c r="G36" s="272"/>
      <c r="H36" s="272"/>
      <c r="I36" s="272"/>
      <c r="J36" s="272"/>
    </row>
  </sheetData>
  <sheetProtection sheet="1"/>
  <customSheetViews>
    <customSheetView guid="{F94502DD-FE7E-4E7C-BE4C-D6208EA4A7DB}" topLeftCell="A7">
      <selection activeCell="A13" sqref="A13:J13"/>
      <pageMargins left="0.2" right="0.2" top="0.75" bottom="0.75" header="0.3" footer="0.3"/>
      <pageSetup orientation="portrait" r:id="rId1"/>
      <headerFooter>
        <oddFooter>&amp;L&amp;"Arial,Bold"&amp;12 4/08</oddFooter>
      </headerFooter>
    </customSheetView>
  </customSheetViews>
  <mergeCells count="13">
    <mergeCell ref="A9:J9"/>
    <mergeCell ref="A11:J11"/>
    <mergeCell ref="A13:J13"/>
    <mergeCell ref="A18:J18"/>
    <mergeCell ref="A20:J20"/>
    <mergeCell ref="A22:J22"/>
    <mergeCell ref="A36:J36"/>
    <mergeCell ref="A24:J24"/>
    <mergeCell ref="A26:J26"/>
    <mergeCell ref="A28:J28"/>
    <mergeCell ref="A30:J30"/>
    <mergeCell ref="A32:J32"/>
    <mergeCell ref="A34:J34"/>
  </mergeCells>
  <pageMargins left="0.2" right="0.2" top="0.75" bottom="0.75" header="0.3" footer="0.3"/>
  <pageSetup orientation="portrait" r:id="rId2"/>
  <headerFooter>
    <oddFooter>&amp;L&amp;"Arial,Bold"&amp;12 4/12</oddFooter>
  </headerFooter>
</worksheet>
</file>

<file path=xl/worksheets/sheet4.xml><?xml version="1.0" encoding="utf-8"?>
<worksheet xmlns="http://schemas.openxmlformats.org/spreadsheetml/2006/main" xmlns:r="http://schemas.openxmlformats.org/officeDocument/2006/relationships">
  <dimension ref="A1:I41"/>
  <sheetViews>
    <sheetView view="pageLayout" topLeftCell="A10" zoomScaleNormal="100" workbookViewId="0">
      <selection sqref="A1:I1"/>
    </sheetView>
  </sheetViews>
  <sheetFormatPr defaultRowHeight="12.75"/>
  <cols>
    <col min="9" max="9" width="15" customWidth="1"/>
  </cols>
  <sheetData>
    <row r="1" spans="1:9" ht="15">
      <c r="A1" s="274" t="str">
        <f>________________COUNTY</f>
        <v>COCHISE COUNTY</v>
      </c>
      <c r="B1" s="274"/>
      <c r="C1" s="274"/>
      <c r="D1" s="274"/>
      <c r="E1" s="274"/>
      <c r="F1" s="274"/>
      <c r="G1" s="274"/>
      <c r="H1" s="274"/>
      <c r="I1" s="274"/>
    </row>
    <row r="2" spans="1:9" ht="9" customHeight="1">
      <c r="A2" s="221"/>
      <c r="B2" s="221"/>
      <c r="C2" s="221"/>
      <c r="D2" s="221"/>
      <c r="E2" s="221"/>
      <c r="F2" s="221"/>
      <c r="G2" s="221"/>
      <c r="H2" s="221"/>
      <c r="I2" s="221"/>
    </row>
    <row r="3" spans="1:9" ht="15">
      <c r="A3" s="274" t="s">
        <v>126</v>
      </c>
      <c r="B3" s="274"/>
      <c r="C3" s="274"/>
      <c r="D3" s="274"/>
      <c r="E3" s="274"/>
      <c r="F3" s="274"/>
      <c r="G3" s="274"/>
      <c r="H3" s="274"/>
      <c r="I3" s="274"/>
    </row>
    <row r="4" spans="1:9" ht="6.75" customHeight="1">
      <c r="A4" s="221"/>
      <c r="B4" s="221"/>
      <c r="C4" s="221"/>
      <c r="D4" s="221"/>
      <c r="E4" s="221"/>
      <c r="F4" s="221"/>
      <c r="G4" s="221"/>
      <c r="H4" s="221"/>
      <c r="I4" s="221"/>
    </row>
    <row r="5" spans="1:9" ht="15">
      <c r="A5" s="274" t="str">
        <f>Fiscal_Year_budgetyear</f>
        <v>Fiscal Year 2013</v>
      </c>
      <c r="B5" s="274"/>
      <c r="C5" s="274"/>
      <c r="D5" s="274"/>
      <c r="E5" s="274"/>
      <c r="F5" s="274"/>
      <c r="G5" s="274"/>
      <c r="H5" s="274"/>
      <c r="I5" s="274"/>
    </row>
    <row r="6" spans="1:9" ht="9" customHeight="1">
      <c r="A6" s="216"/>
      <c r="B6" s="216"/>
      <c r="C6" s="216"/>
      <c r="D6" s="216"/>
      <c r="E6" s="216"/>
      <c r="F6" s="216"/>
      <c r="G6" s="216"/>
      <c r="H6" s="216"/>
      <c r="I6" s="216"/>
    </row>
    <row r="7" spans="1:9" ht="18.75" customHeight="1">
      <c r="A7" s="273" t="s">
        <v>143</v>
      </c>
      <c r="B7" s="273"/>
      <c r="C7" s="273"/>
      <c r="D7" s="273"/>
      <c r="E7" s="273"/>
      <c r="F7" s="273"/>
      <c r="G7" s="273"/>
      <c r="H7" s="273"/>
      <c r="I7" s="273"/>
    </row>
    <row r="8" spans="1:9" ht="18.75" customHeight="1">
      <c r="A8" s="273"/>
      <c r="B8" s="273"/>
      <c r="C8" s="273"/>
      <c r="D8" s="273"/>
      <c r="E8" s="273"/>
      <c r="F8" s="273"/>
      <c r="G8" s="273"/>
      <c r="H8" s="273"/>
      <c r="I8" s="273"/>
    </row>
    <row r="9" spans="1:9" ht="18.75" customHeight="1">
      <c r="A9" s="273"/>
      <c r="B9" s="273"/>
      <c r="C9" s="273"/>
      <c r="D9" s="273"/>
      <c r="E9" s="273"/>
      <c r="F9" s="273"/>
      <c r="G9" s="273"/>
      <c r="H9" s="273"/>
      <c r="I9" s="273"/>
    </row>
    <row r="10" spans="1:9" ht="18.75" customHeight="1">
      <c r="A10" s="273"/>
      <c r="B10" s="273"/>
      <c r="C10" s="273"/>
      <c r="D10" s="273"/>
      <c r="E10" s="273"/>
      <c r="F10" s="273"/>
      <c r="G10" s="273"/>
      <c r="H10" s="273"/>
      <c r="I10" s="273"/>
    </row>
    <row r="11" spans="1:9" ht="18.75" customHeight="1">
      <c r="A11" s="273"/>
      <c r="B11" s="273"/>
      <c r="C11" s="273"/>
      <c r="D11" s="273"/>
      <c r="E11" s="273"/>
      <c r="F11" s="273"/>
      <c r="G11" s="273"/>
      <c r="H11" s="273"/>
      <c r="I11" s="273"/>
    </row>
    <row r="12" spans="1:9">
      <c r="A12" s="275" t="s">
        <v>132</v>
      </c>
      <c r="B12" s="275"/>
      <c r="C12" s="275"/>
      <c r="D12" s="275"/>
      <c r="E12" s="275"/>
      <c r="F12" s="275"/>
      <c r="G12" s="275"/>
      <c r="H12" s="275"/>
      <c r="I12" s="275"/>
    </row>
    <row r="13" spans="1:9">
      <c r="A13" s="275"/>
      <c r="B13" s="275"/>
      <c r="C13" s="275"/>
      <c r="D13" s="275"/>
      <c r="E13" s="275"/>
      <c r="F13" s="275"/>
      <c r="G13" s="275"/>
      <c r="H13" s="275"/>
      <c r="I13" s="275"/>
    </row>
    <row r="14" spans="1:9">
      <c r="A14" s="275"/>
      <c r="B14" s="275"/>
      <c r="C14" s="275"/>
      <c r="D14" s="275"/>
      <c r="E14" s="275"/>
      <c r="F14" s="275"/>
      <c r="G14" s="275"/>
      <c r="H14" s="275"/>
      <c r="I14" s="275"/>
    </row>
    <row r="15" spans="1:9" ht="17.25" customHeight="1">
      <c r="A15" s="275"/>
      <c r="B15" s="275"/>
      <c r="C15" s="275"/>
      <c r="D15" s="275"/>
      <c r="E15" s="275"/>
      <c r="F15" s="275"/>
      <c r="G15" s="275"/>
      <c r="H15" s="275"/>
      <c r="I15" s="275"/>
    </row>
    <row r="16" spans="1:9" ht="11.25" customHeight="1">
      <c r="A16" s="216"/>
      <c r="B16" s="216"/>
      <c r="C16" s="216"/>
      <c r="D16" s="216"/>
      <c r="E16" s="216"/>
      <c r="F16" s="216"/>
      <c r="G16" s="216"/>
      <c r="H16" s="216"/>
      <c r="I16" s="216"/>
    </row>
    <row r="17" spans="1:9">
      <c r="A17" s="273" t="s">
        <v>133</v>
      </c>
      <c r="B17" s="273"/>
      <c r="C17" s="273"/>
      <c r="D17" s="273"/>
      <c r="E17" s="273"/>
      <c r="F17" s="273"/>
      <c r="G17" s="273"/>
      <c r="H17" s="273"/>
      <c r="I17" s="273"/>
    </row>
    <row r="18" spans="1:9">
      <c r="A18" s="273"/>
      <c r="B18" s="273"/>
      <c r="C18" s="273"/>
      <c r="D18" s="273"/>
      <c r="E18" s="273"/>
      <c r="F18" s="273"/>
      <c r="G18" s="273"/>
      <c r="H18" s="273"/>
      <c r="I18" s="273"/>
    </row>
    <row r="19" spans="1:9" ht="32.25" customHeight="1">
      <c r="A19" s="273"/>
      <c r="B19" s="273"/>
      <c r="C19" s="273"/>
      <c r="D19" s="273"/>
      <c r="E19" s="273"/>
      <c r="F19" s="273"/>
      <c r="G19" s="273"/>
      <c r="H19" s="273"/>
      <c r="I19" s="273"/>
    </row>
    <row r="20" spans="1:9" ht="12" customHeight="1">
      <c r="A20" s="219"/>
      <c r="B20" s="219"/>
      <c r="C20" s="219"/>
      <c r="D20" s="219"/>
      <c r="E20" s="219"/>
      <c r="F20" s="219"/>
      <c r="G20" s="219"/>
      <c r="H20" s="219"/>
      <c r="I20" s="219"/>
    </row>
    <row r="21" spans="1:9">
      <c r="A21" s="273" t="s">
        <v>134</v>
      </c>
      <c r="B21" s="278"/>
      <c r="C21" s="278"/>
      <c r="D21" s="278"/>
      <c r="E21" s="278"/>
      <c r="F21" s="278"/>
      <c r="G21" s="278"/>
      <c r="H21" s="278"/>
      <c r="I21" s="278"/>
    </row>
    <row r="22" spans="1:9" ht="12.75" customHeight="1">
      <c r="A22" s="278"/>
      <c r="B22" s="278"/>
      <c r="C22" s="278"/>
      <c r="D22" s="278"/>
      <c r="E22" s="278"/>
      <c r="F22" s="278"/>
      <c r="G22" s="278"/>
      <c r="H22" s="278"/>
      <c r="I22" s="278"/>
    </row>
    <row r="23" spans="1:9" ht="12.75" customHeight="1">
      <c r="A23" s="278"/>
      <c r="B23" s="278"/>
      <c r="C23" s="278"/>
      <c r="D23" s="278"/>
      <c r="E23" s="278"/>
      <c r="F23" s="278"/>
      <c r="G23" s="278"/>
      <c r="H23" s="278"/>
      <c r="I23" s="278"/>
    </row>
    <row r="24" spans="1:9" ht="14.25">
      <c r="A24" s="218"/>
      <c r="B24" s="218"/>
      <c r="C24" s="218"/>
      <c r="D24" s="218"/>
      <c r="E24" s="218"/>
      <c r="F24" s="218"/>
      <c r="G24" s="218"/>
      <c r="H24" s="218"/>
      <c r="I24" s="218"/>
    </row>
    <row r="25" spans="1:9">
      <c r="A25" s="273" t="s">
        <v>135</v>
      </c>
      <c r="B25" s="278"/>
      <c r="C25" s="278"/>
      <c r="D25" s="278"/>
      <c r="E25" s="278"/>
      <c r="F25" s="278"/>
      <c r="G25" s="278"/>
      <c r="H25" s="278"/>
      <c r="I25" s="278"/>
    </row>
    <row r="26" spans="1:9" ht="12.75" customHeight="1">
      <c r="A26" s="278"/>
      <c r="B26" s="278"/>
      <c r="C26" s="278"/>
      <c r="D26" s="278"/>
      <c r="E26" s="278"/>
      <c r="F26" s="278"/>
      <c r="G26" s="278"/>
      <c r="H26" s="278"/>
      <c r="I26" s="278"/>
    </row>
    <row r="27" spans="1:9" ht="12.75" customHeight="1">
      <c r="A27" s="278"/>
      <c r="B27" s="278"/>
      <c r="C27" s="278"/>
      <c r="D27" s="278"/>
      <c r="E27" s="278"/>
      <c r="F27" s="278"/>
      <c r="G27" s="278"/>
      <c r="H27" s="278"/>
      <c r="I27" s="278"/>
    </row>
    <row r="28" spans="1:9" ht="12.75" customHeight="1">
      <c r="A28" s="278"/>
      <c r="B28" s="278"/>
      <c r="C28" s="278"/>
      <c r="D28" s="278"/>
      <c r="E28" s="278"/>
      <c r="F28" s="278"/>
      <c r="G28" s="278"/>
      <c r="H28" s="278"/>
      <c r="I28" s="278"/>
    </row>
    <row r="29" spans="1:9" ht="14.25">
      <c r="A29" s="216"/>
      <c r="B29" s="216"/>
      <c r="C29" s="216"/>
      <c r="D29" s="216"/>
      <c r="E29" s="216"/>
      <c r="F29" s="216"/>
      <c r="G29" s="216"/>
      <c r="H29" s="216"/>
      <c r="I29" s="216"/>
    </row>
    <row r="30" spans="1:9" ht="14.25">
      <c r="A30" s="279" t="s">
        <v>136</v>
      </c>
      <c r="B30" s="279"/>
      <c r="C30" s="279"/>
      <c r="D30" s="279"/>
      <c r="E30" s="279"/>
      <c r="F30" s="279"/>
      <c r="G30" s="279"/>
      <c r="H30" s="279"/>
      <c r="I30" s="279"/>
    </row>
    <row r="31" spans="1:9" ht="14.25">
      <c r="A31" s="216"/>
      <c r="B31" s="216"/>
      <c r="C31" s="216"/>
      <c r="D31" s="216"/>
      <c r="E31" s="216"/>
      <c r="F31" s="216"/>
      <c r="G31" s="216"/>
      <c r="H31" s="216"/>
      <c r="I31" s="216"/>
    </row>
    <row r="32" spans="1:9" ht="14.25">
      <c r="A32" s="276" t="s">
        <v>137</v>
      </c>
      <c r="B32" s="276"/>
      <c r="C32" s="216"/>
      <c r="D32" s="216"/>
      <c r="E32" s="216"/>
      <c r="F32" s="216"/>
      <c r="G32" s="216"/>
      <c r="H32" s="216"/>
      <c r="I32" s="216"/>
    </row>
    <row r="33" spans="1:9" ht="14.25">
      <c r="A33" s="216"/>
      <c r="B33" s="216"/>
      <c r="C33" s="216"/>
      <c r="D33" s="216"/>
      <c r="E33" s="280"/>
      <c r="F33" s="281"/>
      <c r="G33" s="281"/>
      <c r="H33" s="281"/>
      <c r="I33" s="281"/>
    </row>
    <row r="34" spans="1:9" ht="14.25">
      <c r="A34" s="216"/>
      <c r="B34" s="216"/>
      <c r="C34" s="216"/>
      <c r="D34" s="216"/>
      <c r="E34" s="277" t="s">
        <v>138</v>
      </c>
      <c r="F34" s="277"/>
      <c r="G34" s="277"/>
      <c r="H34" s="277"/>
      <c r="I34" s="277"/>
    </row>
    <row r="35" spans="1:9" ht="14.25">
      <c r="A35" s="216"/>
      <c r="B35" s="216"/>
      <c r="C35" s="216"/>
      <c r="D35" s="216"/>
      <c r="E35" s="216"/>
      <c r="F35" s="216"/>
      <c r="G35" s="216"/>
      <c r="H35" s="216"/>
      <c r="I35" s="216"/>
    </row>
    <row r="36" spans="1:9" ht="14.25">
      <c r="A36" s="276" t="s">
        <v>139</v>
      </c>
      <c r="B36" s="276"/>
      <c r="C36" s="216"/>
      <c r="D36" s="216"/>
      <c r="E36" s="216"/>
      <c r="F36" s="216"/>
      <c r="G36" s="216"/>
      <c r="H36" s="216"/>
      <c r="I36" s="216"/>
    </row>
    <row r="37" spans="1:9" ht="14.25">
      <c r="A37" s="216"/>
      <c r="B37" s="216"/>
      <c r="C37" s="216"/>
      <c r="D37" s="216"/>
      <c r="E37" s="216"/>
      <c r="F37" s="216"/>
      <c r="G37" s="216"/>
      <c r="H37" s="216"/>
      <c r="I37" s="216"/>
    </row>
    <row r="38" spans="1:9" ht="14.25">
      <c r="A38" s="216"/>
      <c r="B38" s="216"/>
      <c r="C38" s="216"/>
      <c r="D38" s="216"/>
      <c r="E38" s="216"/>
      <c r="F38" s="216"/>
      <c r="G38" s="216"/>
      <c r="H38" s="216"/>
      <c r="I38" s="216"/>
    </row>
    <row r="39" spans="1:9" ht="14.25">
      <c r="A39" s="280"/>
      <c r="B39" s="282"/>
      <c r="C39" s="282"/>
      <c r="D39" s="282"/>
      <c r="E39" s="282"/>
      <c r="F39" s="216"/>
      <c r="G39" s="216"/>
      <c r="H39" s="216"/>
      <c r="I39" s="216"/>
    </row>
    <row r="40" spans="1:9" ht="14.25">
      <c r="A40" s="277" t="s">
        <v>140</v>
      </c>
      <c r="B40" s="277"/>
      <c r="C40" s="277"/>
      <c r="D40" s="277"/>
      <c r="E40" s="216"/>
      <c r="F40" s="216"/>
      <c r="G40" s="216"/>
      <c r="H40" s="216"/>
      <c r="I40" s="216"/>
    </row>
    <row r="41" spans="1:9">
      <c r="A41" s="214"/>
      <c r="B41" s="214"/>
      <c r="C41" s="214"/>
      <c r="D41" s="214"/>
      <c r="E41" s="214"/>
      <c r="F41" s="214"/>
      <c r="G41" s="214"/>
      <c r="H41" s="214"/>
      <c r="I41" s="214"/>
    </row>
  </sheetData>
  <sheetProtection sheet="1"/>
  <customSheetViews>
    <customSheetView guid="{F94502DD-FE7E-4E7C-BE4C-D6208EA4A7DB}">
      <selection activeCell="E37" sqref="E37"/>
      <pageMargins left="0.7" right="0.7" top="0.75" bottom="0.75" header="0.3" footer="0.3"/>
      <pageSetup orientation="portrait" r:id="rId1"/>
      <headerFooter>
        <oddFooter>&amp;L&amp;"Arial,Bold"&amp;12 4/08</oddFooter>
      </headerFooter>
    </customSheetView>
  </customSheetViews>
  <mergeCells count="15">
    <mergeCell ref="A36:B36"/>
    <mergeCell ref="A40:D40"/>
    <mergeCell ref="A25:I28"/>
    <mergeCell ref="A21:I23"/>
    <mergeCell ref="A30:I30"/>
    <mergeCell ref="A32:B32"/>
    <mergeCell ref="E34:I34"/>
    <mergeCell ref="E33:I33"/>
    <mergeCell ref="A39:E39"/>
    <mergeCell ref="A17:I19"/>
    <mergeCell ref="A1:I1"/>
    <mergeCell ref="A3:I3"/>
    <mergeCell ref="A5:I5"/>
    <mergeCell ref="A7:I11"/>
    <mergeCell ref="A12:I15"/>
  </mergeCells>
  <pageMargins left="0.7" right="0.7" top="0.75" bottom="0.75" header="0.3" footer="0.3"/>
  <pageSetup orientation="portrait" r:id="rId2"/>
  <headerFooter>
    <oddFooter>&amp;L&amp;"Arial,Bold"&amp;12 4/12</oddFooter>
  </headerFooter>
</worksheet>
</file>

<file path=xl/worksheets/sheet5.xml><?xml version="1.0" encoding="utf-8"?>
<worksheet xmlns="http://schemas.openxmlformats.org/spreadsheetml/2006/main" xmlns:r="http://schemas.openxmlformats.org/officeDocument/2006/relationships">
  <sheetPr codeName="Sheet4">
    <pageSetUpPr fitToPage="1"/>
  </sheetPr>
  <dimension ref="A1:U42"/>
  <sheetViews>
    <sheetView showZeros="0" tabSelected="1" view="pageLayout" topLeftCell="F27" zoomScaleNormal="100" workbookViewId="0">
      <selection activeCell="I33" sqref="I33"/>
    </sheetView>
  </sheetViews>
  <sheetFormatPr defaultRowHeight="15"/>
  <cols>
    <col min="1" max="1" width="3.85546875" style="4" bestFit="1" customWidth="1"/>
    <col min="2" max="2" width="34.5703125" customWidth="1"/>
    <col min="3" max="3" width="18.42578125" customWidth="1"/>
    <col min="4" max="4" width="18.140625" bestFit="1" customWidth="1"/>
    <col min="5" max="5" width="20.28515625" customWidth="1"/>
    <col min="6" max="6" width="16.7109375" customWidth="1"/>
    <col min="7" max="7" width="15.28515625" customWidth="1"/>
    <col min="8" max="8" width="15.140625" customWidth="1"/>
    <col min="9" max="9" width="15.140625" bestFit="1" customWidth="1"/>
    <col min="10" max="11" width="12.7109375" customWidth="1"/>
    <col min="12" max="12" width="14.5703125" customWidth="1"/>
    <col min="13" max="13" width="18.7109375" customWidth="1"/>
  </cols>
  <sheetData>
    <row r="1" spans="1:21" s="36" customFormat="1" ht="16.5">
      <c r="A1" s="323" t="str">
        <f>________________COUNTY</f>
        <v>COCHISE COUNTY</v>
      </c>
      <c r="B1" s="324"/>
      <c r="C1" s="324"/>
      <c r="D1" s="324"/>
      <c r="E1" s="324"/>
      <c r="F1" s="324"/>
      <c r="G1" s="324"/>
      <c r="H1" s="324"/>
      <c r="I1" s="324"/>
      <c r="J1" s="324"/>
      <c r="K1" s="324"/>
      <c r="L1" s="324"/>
      <c r="M1" s="324"/>
    </row>
    <row r="2" spans="1:21" s="36" customFormat="1" ht="16.5">
      <c r="A2" s="167" t="s">
        <v>0</v>
      </c>
      <c r="B2" s="167"/>
      <c r="C2" s="167"/>
      <c r="D2" s="167"/>
      <c r="E2" s="167"/>
      <c r="F2" s="167"/>
      <c r="G2" s="167"/>
      <c r="H2" s="167"/>
      <c r="I2" s="167"/>
      <c r="J2" s="167"/>
      <c r="K2" s="167"/>
      <c r="L2" s="167"/>
      <c r="M2" s="167"/>
    </row>
    <row r="3" spans="1:21" s="36" customFormat="1" ht="16.5">
      <c r="A3" s="325" t="str">
        <f>"Fiscal Year " &amp; budgetyear</f>
        <v>Fiscal Year 2013</v>
      </c>
      <c r="B3" s="326"/>
      <c r="C3" s="326"/>
      <c r="D3" s="326"/>
      <c r="E3" s="326"/>
      <c r="F3" s="326"/>
      <c r="G3" s="326"/>
      <c r="H3" s="326"/>
      <c r="I3" s="326"/>
      <c r="J3" s="326"/>
      <c r="K3" s="326"/>
      <c r="L3" s="326"/>
      <c r="M3" s="326"/>
    </row>
    <row r="4" spans="1:21" s="36" customFormat="1" ht="16.5" thickBot="1">
      <c r="A4" s="37"/>
      <c r="B4" s="38"/>
      <c r="C4" s="39"/>
      <c r="D4" s="39"/>
      <c r="E4" s="39"/>
      <c r="F4" s="39"/>
      <c r="G4" s="39"/>
      <c r="H4" s="39"/>
      <c r="I4" s="39"/>
      <c r="J4" s="39"/>
      <c r="K4" s="39"/>
      <c r="L4" s="40"/>
      <c r="M4" s="40"/>
    </row>
    <row r="5" spans="1:21" s="104" customFormat="1" thickTop="1">
      <c r="A5" s="308"/>
      <c r="B5" s="309"/>
      <c r="C5" s="284" t="s">
        <v>120</v>
      </c>
      <c r="D5" s="284" t="s">
        <v>119</v>
      </c>
      <c r="E5" s="314" t="s">
        <v>123</v>
      </c>
      <c r="F5" s="284" t="s">
        <v>142</v>
      </c>
      <c r="G5" s="284" t="s">
        <v>118</v>
      </c>
      <c r="H5" s="292" t="s">
        <v>16</v>
      </c>
      <c r="I5" s="293"/>
      <c r="J5" s="327" t="s">
        <v>17</v>
      </c>
      <c r="K5" s="336"/>
      <c r="L5" s="327" t="s">
        <v>117</v>
      </c>
      <c r="M5" s="330" t="s">
        <v>113</v>
      </c>
    </row>
    <row r="6" spans="1:21" s="104" customFormat="1" ht="15" customHeight="1">
      <c r="A6" s="310"/>
      <c r="B6" s="311"/>
      <c r="C6" s="285"/>
      <c r="D6" s="285"/>
      <c r="E6" s="315"/>
      <c r="F6" s="285"/>
      <c r="G6" s="285"/>
      <c r="H6" s="294"/>
      <c r="I6" s="295"/>
      <c r="J6" s="337"/>
      <c r="K6" s="337"/>
      <c r="L6" s="328"/>
      <c r="M6" s="331"/>
      <c r="U6" s="105"/>
    </row>
    <row r="7" spans="1:21" s="104" customFormat="1" ht="15" customHeight="1">
      <c r="A7" s="310"/>
      <c r="B7" s="311"/>
      <c r="C7" s="285"/>
      <c r="D7" s="285"/>
      <c r="E7" s="315"/>
      <c r="F7" s="285"/>
      <c r="G7" s="285"/>
      <c r="H7" s="294"/>
      <c r="I7" s="295"/>
      <c r="J7" s="337"/>
      <c r="K7" s="337"/>
      <c r="L7" s="328"/>
      <c r="M7" s="331"/>
      <c r="U7" s="105"/>
    </row>
    <row r="8" spans="1:21" s="104" customFormat="1" ht="15" customHeight="1">
      <c r="A8" s="310"/>
      <c r="B8" s="311"/>
      <c r="C8" s="285"/>
      <c r="D8" s="285"/>
      <c r="E8" s="315"/>
      <c r="F8" s="285"/>
      <c r="G8" s="285"/>
      <c r="H8" s="294"/>
      <c r="I8" s="295"/>
      <c r="J8" s="337"/>
      <c r="K8" s="337"/>
      <c r="L8" s="328"/>
      <c r="M8" s="331"/>
      <c r="U8" s="105"/>
    </row>
    <row r="9" spans="1:21" s="104" customFormat="1" ht="15" customHeight="1">
      <c r="A9" s="310"/>
      <c r="B9" s="311"/>
      <c r="C9" s="285"/>
      <c r="D9" s="285"/>
      <c r="E9" s="315"/>
      <c r="F9" s="285"/>
      <c r="G9" s="285"/>
      <c r="H9" s="296"/>
      <c r="I9" s="297"/>
      <c r="J9" s="338"/>
      <c r="K9" s="338"/>
      <c r="L9" s="328"/>
      <c r="M9" s="331"/>
    </row>
    <row r="10" spans="1:21" s="104" customFormat="1" ht="15" customHeight="1">
      <c r="A10" s="312"/>
      <c r="B10" s="313"/>
      <c r="C10" s="286"/>
      <c r="D10" s="286"/>
      <c r="E10" s="315"/>
      <c r="F10" s="286"/>
      <c r="G10" s="286"/>
      <c r="H10" s="306">
        <f>budgetyear</f>
        <v>2013</v>
      </c>
      <c r="I10" s="307"/>
      <c r="J10" s="304">
        <f>budgetyear</f>
        <v>2013</v>
      </c>
      <c r="K10" s="305"/>
      <c r="L10" s="329"/>
      <c r="M10" s="332"/>
    </row>
    <row r="11" spans="1:21" s="104" customFormat="1" ht="15" customHeight="1">
      <c r="A11" s="287" t="s">
        <v>1</v>
      </c>
      <c r="B11" s="288"/>
      <c r="C11" s="190">
        <f>currentyear</f>
        <v>2012</v>
      </c>
      <c r="D11" s="190">
        <f>currentyear</f>
        <v>2012</v>
      </c>
      <c r="E11" s="194" t="str">
        <f>"July 1,"&amp; currentyear&amp;"**"</f>
        <v>July 1,2012**</v>
      </c>
      <c r="F11" s="220">
        <f>budgetyear</f>
        <v>2013</v>
      </c>
      <c r="G11" s="190">
        <f>budgetyear</f>
        <v>2013</v>
      </c>
      <c r="H11" s="169" t="s">
        <v>36</v>
      </c>
      <c r="I11" s="189" t="s">
        <v>13</v>
      </c>
      <c r="J11" s="170" t="s">
        <v>14</v>
      </c>
      <c r="K11" s="189" t="s">
        <v>15</v>
      </c>
      <c r="L11" s="190">
        <f>budgetyear</f>
        <v>2013</v>
      </c>
      <c r="M11" s="191">
        <f>budgetyear</f>
        <v>2013</v>
      </c>
    </row>
    <row r="12" spans="1:21" s="103" customFormat="1">
      <c r="A12" s="333" t="s">
        <v>2</v>
      </c>
      <c r="B12" s="320" t="s">
        <v>28</v>
      </c>
      <c r="C12" s="283">
        <f>'SCHEDULE E'!D22+'SCHEDULE E'!F22</f>
        <v>80682283</v>
      </c>
      <c r="D12" s="283">
        <f>'SCHEDULE E'!H22</f>
        <v>52917994</v>
      </c>
      <c r="E12" s="335">
        <v>0</v>
      </c>
      <c r="F12" s="99" t="s">
        <v>18</v>
      </c>
      <c r="G12" s="283">
        <f>'SCHEDULE C'!I67</f>
        <v>25594094</v>
      </c>
      <c r="H12" s="283">
        <f>'SCHEDULE D'!C20</f>
        <v>0</v>
      </c>
      <c r="I12" s="283">
        <f>'SCHEDULE D'!E20</f>
        <v>0</v>
      </c>
      <c r="J12" s="283">
        <f>'SCHEDULE D'!G20</f>
        <v>444766</v>
      </c>
      <c r="K12" s="283">
        <f>'SCHEDULE D'!I20</f>
        <v>221389</v>
      </c>
      <c r="L12" s="283">
        <f>E12+F13+G12+H12-I12+J12-K12</f>
        <v>53100553</v>
      </c>
      <c r="M12" s="334">
        <f>'SCHEDULE E'!J22</f>
        <v>83964571</v>
      </c>
    </row>
    <row r="13" spans="1:21" s="103" customFormat="1">
      <c r="A13" s="333"/>
      <c r="B13" s="320"/>
      <c r="C13" s="283"/>
      <c r="D13" s="283"/>
      <c r="E13" s="335"/>
      <c r="F13" s="127">
        <f>'SCHEDULE B'!K13</f>
        <v>27283082</v>
      </c>
      <c r="G13" s="283"/>
      <c r="H13" s="283"/>
      <c r="I13" s="283"/>
      <c r="J13" s="283"/>
      <c r="K13" s="283"/>
      <c r="L13" s="283"/>
      <c r="M13" s="334"/>
    </row>
    <row r="14" spans="1:21" s="105" customFormat="1" ht="15" customHeight="1">
      <c r="A14" s="316" t="s">
        <v>3</v>
      </c>
      <c r="B14" s="318" t="s">
        <v>75</v>
      </c>
      <c r="C14" s="290"/>
      <c r="D14" s="290"/>
      <c r="E14" s="290"/>
      <c r="F14" s="99" t="s">
        <v>74</v>
      </c>
      <c r="G14" s="290"/>
      <c r="H14" s="290"/>
      <c r="I14" s="290"/>
      <c r="J14" s="290"/>
      <c r="K14" s="290"/>
      <c r="L14" s="289">
        <f>E14+F15+G14+H14-I14+J14-K14</f>
        <v>0</v>
      </c>
      <c r="M14" s="321"/>
    </row>
    <row r="15" spans="1:21" s="105" customFormat="1" ht="15" customHeight="1">
      <c r="A15" s="317"/>
      <c r="B15" s="319"/>
      <c r="C15" s="291"/>
      <c r="D15" s="291"/>
      <c r="E15" s="291"/>
      <c r="F15" s="134">
        <f>'SCHEDULE B'!K16</f>
        <v>0</v>
      </c>
      <c r="G15" s="291"/>
      <c r="H15" s="291"/>
      <c r="I15" s="291"/>
      <c r="J15" s="291"/>
      <c r="K15" s="291"/>
      <c r="L15" s="289"/>
      <c r="M15" s="322"/>
    </row>
    <row r="16" spans="1:21" s="103" customFormat="1" ht="30" customHeight="1">
      <c r="A16" s="5" t="s">
        <v>4</v>
      </c>
      <c r="B16" s="96" t="s">
        <v>56</v>
      </c>
      <c r="C16" s="136">
        <f>SUM(C12:C15)</f>
        <v>80682283</v>
      </c>
      <c r="D16" s="136">
        <f>SUM(D12:D15)</f>
        <v>52917994</v>
      </c>
      <c r="E16" s="136">
        <f>SUM(E12:E15)</f>
        <v>0</v>
      </c>
      <c r="F16" s="136">
        <f>F13+F15</f>
        <v>27283082</v>
      </c>
      <c r="G16" s="136">
        <f>SUM(G12:G15)</f>
        <v>25594094</v>
      </c>
      <c r="H16" s="136">
        <f>SUM(H12:H15)</f>
        <v>0</v>
      </c>
      <c r="I16" s="136">
        <f>SUM(I12:I15)</f>
        <v>0</v>
      </c>
      <c r="J16" s="136">
        <f>SUM(J12:J15)</f>
        <v>444766</v>
      </c>
      <c r="K16" s="136">
        <f>SUM(K12:K15)</f>
        <v>221389</v>
      </c>
      <c r="L16" s="136">
        <f t="shared" ref="L16:L25" si="0">E16+F16+G16+H16-I16+J16-K16</f>
        <v>53100553</v>
      </c>
      <c r="M16" s="168">
        <f>SUM(M12:M15)</f>
        <v>83964571</v>
      </c>
    </row>
    <row r="17" spans="1:13" s="103" customFormat="1" ht="30" customHeight="1">
      <c r="A17" s="5" t="s">
        <v>5</v>
      </c>
      <c r="B17" s="97" t="s">
        <v>29</v>
      </c>
      <c r="C17" s="136">
        <f>'SCHEDULE E'!D37+'SCHEDULE E'!F37</f>
        <v>48489862</v>
      </c>
      <c r="D17" s="136">
        <f>'SCHEDULE E'!H37</f>
        <v>30687987</v>
      </c>
      <c r="E17" s="139"/>
      <c r="F17" s="139"/>
      <c r="G17" s="136">
        <f>'SCHEDULE C'!I166</f>
        <v>24216647</v>
      </c>
      <c r="H17" s="136">
        <f>'SCHEDULE D'!C34</f>
        <v>0</v>
      </c>
      <c r="I17" s="136">
        <f>'SCHEDULE D'!E34</f>
        <v>0</v>
      </c>
      <c r="J17" s="136">
        <f>'SCHEDULE D'!G34</f>
        <v>1903079</v>
      </c>
      <c r="K17" s="136">
        <f>'SCHEDULE D'!I34</f>
        <v>2077930</v>
      </c>
      <c r="L17" s="136">
        <f t="shared" si="0"/>
        <v>24041796</v>
      </c>
      <c r="M17" s="168">
        <f>'SCHEDULE E'!J37</f>
        <v>46480009</v>
      </c>
    </row>
    <row r="18" spans="1:13" s="103" customFormat="1" ht="30" customHeight="1">
      <c r="A18" s="5" t="s">
        <v>6</v>
      </c>
      <c r="B18" s="96" t="s">
        <v>30</v>
      </c>
      <c r="C18" s="136">
        <f>'SCHEDULE E'!D43+'SCHEDULE E'!F43</f>
        <v>0</v>
      </c>
      <c r="D18" s="136">
        <f>'SCHEDULE E'!H43</f>
        <v>0</v>
      </c>
      <c r="E18" s="139"/>
      <c r="F18" s="139"/>
      <c r="G18" s="136">
        <f>'SCHEDULE C'!I172</f>
        <v>0</v>
      </c>
      <c r="H18" s="136">
        <f>'SCHEDULE D'!C41</f>
        <v>0</v>
      </c>
      <c r="I18" s="136">
        <f>'SCHEDULE D'!E41</f>
        <v>0</v>
      </c>
      <c r="J18" s="136">
        <f>'SCHEDULE D'!G41</f>
        <v>0</v>
      </c>
      <c r="K18" s="136">
        <f>'SCHEDULE D'!I41</f>
        <v>0</v>
      </c>
      <c r="L18" s="136">
        <f t="shared" si="0"/>
        <v>0</v>
      </c>
      <c r="M18" s="168">
        <f>'SCHEDULE E'!J43</f>
        <v>0</v>
      </c>
    </row>
    <row r="19" spans="1:13" s="103" customFormat="1" ht="30" customHeight="1">
      <c r="A19" s="98" t="s">
        <v>7</v>
      </c>
      <c r="B19" s="238" t="s">
        <v>150</v>
      </c>
      <c r="C19" s="100"/>
      <c r="D19" s="100"/>
      <c r="E19" s="139"/>
      <c r="F19" s="139"/>
      <c r="G19" s="160"/>
      <c r="H19" s="160"/>
      <c r="I19" s="100"/>
      <c r="J19" s="237"/>
      <c r="K19" s="100"/>
      <c r="L19" s="136">
        <f t="shared" si="0"/>
        <v>0</v>
      </c>
      <c r="M19" s="101"/>
    </row>
    <row r="20" spans="1:13" s="103" customFormat="1" ht="30" customHeight="1">
      <c r="A20" s="5" t="s">
        <v>8</v>
      </c>
      <c r="B20" s="96" t="s">
        <v>31</v>
      </c>
      <c r="C20" s="136">
        <f t="shared" ref="C20:K20" si="1">C18-C19</f>
        <v>0</v>
      </c>
      <c r="D20" s="136">
        <f t="shared" si="1"/>
        <v>0</v>
      </c>
      <c r="E20" s="136">
        <f t="shared" si="1"/>
        <v>0</v>
      </c>
      <c r="F20" s="136">
        <f t="shared" si="1"/>
        <v>0</v>
      </c>
      <c r="G20" s="136">
        <f t="shared" si="1"/>
        <v>0</v>
      </c>
      <c r="H20" s="136">
        <f t="shared" si="1"/>
        <v>0</v>
      </c>
      <c r="I20" s="136">
        <f t="shared" si="1"/>
        <v>0</v>
      </c>
      <c r="J20" s="136">
        <f t="shared" si="1"/>
        <v>0</v>
      </c>
      <c r="K20" s="136">
        <f t="shared" si="1"/>
        <v>0</v>
      </c>
      <c r="L20" s="136">
        <f t="shared" si="0"/>
        <v>0</v>
      </c>
      <c r="M20" s="168">
        <f>SUM(M18:M19)</f>
        <v>0</v>
      </c>
    </row>
    <row r="21" spans="1:13" s="103" customFormat="1" ht="30" customHeight="1">
      <c r="A21" s="5" t="s">
        <v>9</v>
      </c>
      <c r="B21" s="96" t="s">
        <v>32</v>
      </c>
      <c r="C21" s="136">
        <f>'SCHEDULE E'!D49+'SCHEDULE E'!F49</f>
        <v>22217525</v>
      </c>
      <c r="D21" s="136">
        <f>'SCHEDULE E'!H49</f>
        <v>5711282</v>
      </c>
      <c r="E21" s="139"/>
      <c r="F21" s="139"/>
      <c r="G21" s="136">
        <f>'SCHEDULE C'!I179</f>
        <v>7085466</v>
      </c>
      <c r="H21" s="136">
        <f>'SCHEDULE D'!C48</f>
        <v>0</v>
      </c>
      <c r="I21" s="136">
        <f>'SCHEDULE D'!E48</f>
        <v>0</v>
      </c>
      <c r="J21" s="136">
        <f>'SCHEDULE D'!G48</f>
        <v>3341474</v>
      </c>
      <c r="K21" s="136">
        <f>'SCHEDULE D'!I48</f>
        <v>0</v>
      </c>
      <c r="L21" s="136">
        <f t="shared" si="0"/>
        <v>10426940</v>
      </c>
      <c r="M21" s="168">
        <f>'SCHEDULE E'!J49</f>
        <v>22616371</v>
      </c>
    </row>
    <row r="22" spans="1:13" s="103" customFormat="1" ht="30" customHeight="1">
      <c r="A22" s="5" t="s">
        <v>10</v>
      </c>
      <c r="B22" s="96" t="s">
        <v>33</v>
      </c>
      <c r="C22" s="136">
        <f>'SCHEDULE E'!D55+'SCHEDULE E'!F55</f>
        <v>0</v>
      </c>
      <c r="D22" s="136">
        <f>'SCHEDULE E'!H55</f>
        <v>0</v>
      </c>
      <c r="E22" s="139"/>
      <c r="F22" s="102"/>
      <c r="G22" s="136">
        <f>'SCHEDULE C'!I186</f>
        <v>0</v>
      </c>
      <c r="H22" s="136">
        <f>'SCHEDULE D'!C55</f>
        <v>0</v>
      </c>
      <c r="I22" s="136">
        <f>'SCHEDULE D'!E55</f>
        <v>0</v>
      </c>
      <c r="J22" s="136">
        <f>'SCHEDULE D'!G55</f>
        <v>0</v>
      </c>
      <c r="K22" s="136">
        <f>'SCHEDULE D'!I55</f>
        <v>0</v>
      </c>
      <c r="L22" s="136">
        <f t="shared" si="0"/>
        <v>0</v>
      </c>
      <c r="M22" s="168">
        <f>'SCHEDULE E'!J55</f>
        <v>0</v>
      </c>
    </row>
    <row r="23" spans="1:13" s="103" customFormat="1" ht="30" customHeight="1">
      <c r="A23" s="5" t="s">
        <v>11</v>
      </c>
      <c r="B23" s="97" t="s">
        <v>34</v>
      </c>
      <c r="C23" s="136">
        <f>'SCHEDULE E'!D61+'SCHEDULE E'!F61</f>
        <v>17275055</v>
      </c>
      <c r="D23" s="136">
        <f>'SCHEDULE E'!H61</f>
        <v>16252914</v>
      </c>
      <c r="E23" s="139"/>
      <c r="F23" s="139"/>
      <c r="G23" s="136">
        <f>'SCHEDULE C'!I194</f>
        <v>5743387</v>
      </c>
      <c r="H23" s="136">
        <f>'SCHEDULE D'!C62</f>
        <v>0</v>
      </c>
      <c r="I23" s="136">
        <f>'SCHEDULE D'!E62</f>
        <v>0</v>
      </c>
      <c r="J23" s="136">
        <f>'SCHEDULE D'!G62</f>
        <v>865000</v>
      </c>
      <c r="K23" s="136">
        <f>'SCHEDULE D'!I62</f>
        <v>4334757</v>
      </c>
      <c r="L23" s="136">
        <f t="shared" si="0"/>
        <v>2273630</v>
      </c>
      <c r="M23" s="168">
        <f>'SCHEDULE E'!J61</f>
        <v>5721756</v>
      </c>
    </row>
    <row r="24" spans="1:13" s="103" customFormat="1" ht="30" customHeight="1">
      <c r="A24" s="98" t="s">
        <v>76</v>
      </c>
      <c r="B24" s="238" t="s">
        <v>150</v>
      </c>
      <c r="C24" s="100"/>
      <c r="D24" s="100"/>
      <c r="E24" s="139"/>
      <c r="F24" s="139"/>
      <c r="G24" s="160"/>
      <c r="H24" s="160"/>
      <c r="I24" s="100"/>
      <c r="J24" s="237"/>
      <c r="K24" s="100"/>
      <c r="L24" s="136">
        <f t="shared" si="0"/>
        <v>0</v>
      </c>
      <c r="M24" s="101"/>
    </row>
    <row r="25" spans="1:13" s="103" customFormat="1" ht="30" customHeight="1">
      <c r="A25" s="5" t="s">
        <v>77</v>
      </c>
      <c r="B25" s="96" t="s">
        <v>35</v>
      </c>
      <c r="C25" s="136">
        <f t="shared" ref="C25:K25" si="2">C23-C24</f>
        <v>17275055</v>
      </c>
      <c r="D25" s="136">
        <f t="shared" si="2"/>
        <v>16252914</v>
      </c>
      <c r="E25" s="136">
        <f t="shared" si="2"/>
        <v>0</v>
      </c>
      <c r="F25" s="136">
        <f t="shared" si="2"/>
        <v>0</v>
      </c>
      <c r="G25" s="136">
        <f t="shared" si="2"/>
        <v>5743387</v>
      </c>
      <c r="H25" s="136">
        <f t="shared" si="2"/>
        <v>0</v>
      </c>
      <c r="I25" s="136">
        <f t="shared" si="2"/>
        <v>0</v>
      </c>
      <c r="J25" s="136">
        <f t="shared" si="2"/>
        <v>865000</v>
      </c>
      <c r="K25" s="136">
        <f t="shared" si="2"/>
        <v>4334757</v>
      </c>
      <c r="L25" s="136">
        <f t="shared" si="0"/>
        <v>2273630</v>
      </c>
      <c r="M25" s="168">
        <f>SUM(M23:M24)</f>
        <v>5721756</v>
      </c>
    </row>
    <row r="26" spans="1:13" s="103" customFormat="1" ht="30" customHeight="1" thickBot="1">
      <c r="A26" s="158" t="s">
        <v>100</v>
      </c>
      <c r="B26" s="236" t="s">
        <v>12</v>
      </c>
      <c r="C26" s="131">
        <f t="shared" ref="C26:M26" si="3">C16+C17+C20+C21+C22+C25</f>
        <v>168664725</v>
      </c>
      <c r="D26" s="131">
        <f t="shared" si="3"/>
        <v>105570177</v>
      </c>
      <c r="E26" s="131">
        <f t="shared" si="3"/>
        <v>0</v>
      </c>
      <c r="F26" s="131">
        <f t="shared" si="3"/>
        <v>27283082</v>
      </c>
      <c r="G26" s="131">
        <f t="shared" si="3"/>
        <v>62639594</v>
      </c>
      <c r="H26" s="131">
        <f t="shared" si="3"/>
        <v>0</v>
      </c>
      <c r="I26" s="131">
        <f t="shared" si="3"/>
        <v>0</v>
      </c>
      <c r="J26" s="131">
        <f t="shared" si="3"/>
        <v>6554319</v>
      </c>
      <c r="K26" s="131">
        <f t="shared" si="3"/>
        <v>6634076</v>
      </c>
      <c r="L26" s="131">
        <f t="shared" si="3"/>
        <v>89842919</v>
      </c>
      <c r="M26" s="132">
        <f t="shared" si="3"/>
        <v>158782707</v>
      </c>
    </row>
    <row r="27" spans="1:13" s="36" customFormat="1" ht="15.75" thickTop="1">
      <c r="A27" s="37"/>
      <c r="B27" s="41"/>
      <c r="C27" s="42"/>
      <c r="D27" s="42"/>
      <c r="E27" s="42"/>
      <c r="F27" s="41"/>
      <c r="G27" s="41"/>
      <c r="H27" s="42"/>
      <c r="I27" s="42"/>
      <c r="J27" s="42"/>
      <c r="K27" s="43"/>
      <c r="L27" s="43"/>
      <c r="M27" s="43"/>
    </row>
    <row r="28" spans="1:13" s="36" customFormat="1" ht="15.75" thickBot="1">
      <c r="A28" s="37"/>
      <c r="B28" s="41"/>
      <c r="C28" s="44" t="s">
        <v>19</v>
      </c>
      <c r="D28" s="45"/>
      <c r="E28" s="45"/>
      <c r="F28" s="41"/>
      <c r="G28" s="41"/>
      <c r="H28" s="192">
        <f>currentyear</f>
        <v>2012</v>
      </c>
      <c r="I28" s="192">
        <f>budgetyear</f>
        <v>2013</v>
      </c>
      <c r="J28" s="46"/>
      <c r="K28" s="46"/>
      <c r="L28" s="43"/>
      <c r="M28" s="43"/>
    </row>
    <row r="29" spans="1:13" s="36" customFormat="1" ht="16.5" thickTop="1" thickBot="1">
      <c r="A29" s="37"/>
      <c r="B29" s="41"/>
      <c r="C29" s="43" t="s">
        <v>20</v>
      </c>
      <c r="D29" s="43"/>
      <c r="E29" s="43"/>
      <c r="F29" s="41"/>
      <c r="G29" s="41"/>
      <c r="H29" s="147">
        <f>C26</f>
        <v>168664725</v>
      </c>
      <c r="I29" s="148">
        <f>M26</f>
        <v>158782707</v>
      </c>
      <c r="J29" s="46"/>
      <c r="K29" s="46"/>
      <c r="L29" s="43"/>
      <c r="M29" s="43"/>
    </row>
    <row r="30" spans="1:13" s="36" customFormat="1" ht="15.75" thickTop="1">
      <c r="A30" s="37"/>
      <c r="B30" s="41"/>
      <c r="C30" s="43" t="s">
        <v>21</v>
      </c>
      <c r="D30" s="43"/>
      <c r="E30" s="43"/>
      <c r="F30" s="41"/>
      <c r="G30" s="41"/>
      <c r="H30" s="161">
        <v>-9561129</v>
      </c>
      <c r="I30" s="162">
        <v>-11727700</v>
      </c>
      <c r="J30" s="46"/>
      <c r="K30" s="46"/>
      <c r="L30" s="43"/>
      <c r="M30" s="43"/>
    </row>
    <row r="31" spans="1:13" s="36" customFormat="1">
      <c r="A31" s="37"/>
      <c r="B31" s="41"/>
      <c r="C31" s="43" t="s">
        <v>22</v>
      </c>
      <c r="D31" s="43"/>
      <c r="E31" s="43"/>
      <c r="F31" s="41"/>
      <c r="G31" s="41"/>
      <c r="H31" s="137">
        <f>H29+H30</f>
        <v>159103596</v>
      </c>
      <c r="I31" s="138">
        <f>I29+I30</f>
        <v>147055007</v>
      </c>
      <c r="J31" s="46"/>
      <c r="K31" s="46"/>
      <c r="L31" s="43"/>
      <c r="M31" s="43"/>
    </row>
    <row r="32" spans="1:13" s="36" customFormat="1">
      <c r="A32" s="37"/>
      <c r="B32" s="41"/>
      <c r="C32" s="43" t="s">
        <v>23</v>
      </c>
      <c r="D32" s="43"/>
      <c r="E32" s="43"/>
      <c r="F32" s="41"/>
      <c r="G32" s="41"/>
      <c r="H32" s="163">
        <v>117724696</v>
      </c>
      <c r="I32" s="164">
        <v>88087971</v>
      </c>
      <c r="J32" s="46"/>
      <c r="K32" s="46"/>
      <c r="L32" s="43"/>
      <c r="M32" s="43"/>
    </row>
    <row r="33" spans="1:13" s="36" customFormat="1" ht="15.75" thickBot="1">
      <c r="A33" s="37"/>
      <c r="B33" s="41"/>
      <c r="C33" s="43" t="s">
        <v>24</v>
      </c>
      <c r="D33" s="43"/>
      <c r="E33" s="43"/>
      <c r="F33" s="41"/>
      <c r="G33" s="41"/>
      <c r="H33" s="149">
        <f>H31-H32</f>
        <v>41378900</v>
      </c>
      <c r="I33" s="133">
        <f>I31-I32</f>
        <v>58967036</v>
      </c>
      <c r="J33" s="46"/>
      <c r="K33" s="46"/>
      <c r="L33" s="43"/>
      <c r="M33" s="43"/>
    </row>
    <row r="34" spans="1:13" s="36" customFormat="1" ht="16.5" thickTop="1" thickBot="1">
      <c r="A34" s="37"/>
      <c r="B34" s="41"/>
      <c r="C34" s="43" t="s">
        <v>96</v>
      </c>
      <c r="D34" s="43"/>
      <c r="E34" s="43"/>
      <c r="F34" s="41"/>
      <c r="G34" s="41"/>
      <c r="H34" s="165">
        <v>64665068</v>
      </c>
      <c r="I34" s="166">
        <v>63625169</v>
      </c>
      <c r="J34" s="46"/>
      <c r="K34" s="46"/>
      <c r="L34" s="43"/>
      <c r="M34" s="43"/>
    </row>
    <row r="35" spans="1:13" s="36" customFormat="1" ht="15.75" thickTop="1">
      <c r="A35" s="37"/>
      <c r="B35" s="41"/>
      <c r="C35" s="43"/>
      <c r="D35" s="43"/>
      <c r="E35" s="43"/>
      <c r="F35" s="41"/>
      <c r="G35" s="41"/>
      <c r="H35" s="42"/>
      <c r="I35" s="42"/>
      <c r="J35" s="42"/>
      <c r="K35" s="42"/>
      <c r="L35" s="42"/>
      <c r="M35" s="42"/>
    </row>
    <row r="36" spans="1:13" s="36" customFormat="1">
      <c r="A36" s="48"/>
      <c r="B36" s="49"/>
      <c r="C36" s="50"/>
      <c r="D36" s="193"/>
      <c r="E36" s="51"/>
      <c r="F36" s="51"/>
      <c r="G36" s="51"/>
      <c r="H36" s="51"/>
      <c r="I36" s="51"/>
      <c r="J36" s="51"/>
      <c r="K36" s="51"/>
      <c r="L36" s="47"/>
      <c r="M36" s="47"/>
    </row>
    <row r="37" spans="1:13" s="36" customFormat="1">
      <c r="A37" s="195" t="s">
        <v>25</v>
      </c>
      <c r="B37" s="303" t="s">
        <v>107</v>
      </c>
      <c r="C37" s="303"/>
      <c r="D37" s="303"/>
      <c r="E37" s="303"/>
      <c r="F37" s="303"/>
      <c r="G37" s="303"/>
      <c r="H37" s="47"/>
      <c r="I37" s="47"/>
      <c r="J37" s="47"/>
      <c r="K37" s="51"/>
      <c r="L37" s="47"/>
      <c r="M37" s="47"/>
    </row>
    <row r="38" spans="1:13" s="36" customFormat="1">
      <c r="A38" s="196" t="s">
        <v>26</v>
      </c>
      <c r="B38" s="302" t="s">
        <v>27</v>
      </c>
      <c r="C38" s="302"/>
      <c r="D38" s="302"/>
      <c r="E38" s="302"/>
      <c r="F38" s="302"/>
      <c r="G38" s="302"/>
      <c r="H38" s="302"/>
      <c r="I38" s="302"/>
      <c r="J38" s="302"/>
      <c r="K38" s="51"/>
      <c r="L38" s="47"/>
      <c r="M38" s="47"/>
    </row>
    <row r="39" spans="1:13" s="36" customFormat="1" ht="30" customHeight="1">
      <c r="A39" s="197" t="s">
        <v>69</v>
      </c>
      <c r="B39" s="300" t="s">
        <v>152</v>
      </c>
      <c r="C39" s="301"/>
      <c r="D39" s="301"/>
      <c r="E39" s="301"/>
      <c r="F39" s="301"/>
      <c r="G39" s="301"/>
      <c r="H39" s="301"/>
      <c r="I39" s="301"/>
      <c r="J39" s="301"/>
      <c r="K39" s="301"/>
      <c r="L39" s="52"/>
      <c r="M39" s="52"/>
    </row>
    <row r="40" spans="1:13" s="36" customFormat="1">
      <c r="A40" s="37"/>
      <c r="B40" s="298"/>
      <c r="C40" s="299"/>
      <c r="D40" s="299"/>
      <c r="E40" s="299"/>
      <c r="F40" s="299"/>
      <c r="G40" s="299"/>
      <c r="H40" s="299"/>
      <c r="I40" s="299"/>
      <c r="J40" s="299"/>
      <c r="K40" s="299"/>
      <c r="L40" s="52"/>
      <c r="M40" s="52"/>
    </row>
    <row r="41" spans="1:13">
      <c r="A41" s="3"/>
      <c r="B41" s="2"/>
      <c r="C41" s="2"/>
      <c r="D41" s="2"/>
      <c r="E41" s="2"/>
      <c r="F41" s="2"/>
      <c r="G41" s="2"/>
      <c r="H41" s="2"/>
      <c r="I41" s="2"/>
      <c r="J41" s="2"/>
      <c r="K41" s="1"/>
      <c r="L41" s="1"/>
      <c r="M41" s="1"/>
    </row>
    <row r="42" spans="1:13">
      <c r="A42" s="3"/>
      <c r="B42" s="1"/>
      <c r="C42" s="1"/>
      <c r="D42" s="1"/>
      <c r="E42" s="1"/>
      <c r="F42" s="1"/>
      <c r="G42" s="1"/>
      <c r="H42" s="1"/>
      <c r="I42" s="1"/>
      <c r="J42" s="1"/>
      <c r="K42" s="1"/>
      <c r="L42" s="1"/>
      <c r="M42" s="1"/>
    </row>
  </sheetData>
  <sheetProtection formatColumns="0"/>
  <customSheetViews>
    <customSheetView guid="{C1EA6AC8-5196-415A-9446-EBA448A333C6}" showGridLines="0" zeroValues="0" fitToPage="1" showRuler="0">
      <pageMargins left="0.5" right="0.5" top="0.5" bottom="0.5" header="0.5" footer="0.25"/>
      <printOptions horizontalCentered="1"/>
      <pageSetup scale="63" orientation="landscape" r:id="rId1"/>
      <headerFooter alignWithMargins="0">
        <oddFooter>&amp;L&amp;"Arial,Bold"&amp;13 4/05&amp;C&amp;"Arial,Bold"&amp;13SCHEDULE A</oddFooter>
      </headerFooter>
    </customSheetView>
    <customSheetView guid="{F94502DD-FE7E-4E7C-BE4C-D6208EA4A7DB}" zeroValues="0" fitToPage="1">
      <selection activeCell="H30" sqref="H30"/>
      <pageMargins left="0.5" right="0.5" top="0.5" bottom="0.5" header="0.5" footer="0.25"/>
      <printOptions horizontalCentered="1"/>
      <pageSetup scale="61" orientation="landscape" r:id="rId2"/>
      <headerFooter alignWithMargins="0">
        <oddFooter>&amp;L&amp;"Arial,Bold"&amp;13 4/08&amp;C&amp;"Arial,Bold"&amp;13SCHEDULE A</oddFooter>
      </headerFooter>
    </customSheetView>
  </customSheetViews>
  <mergeCells count="43">
    <mergeCell ref="A1:M1"/>
    <mergeCell ref="A3:M3"/>
    <mergeCell ref="L5:L10"/>
    <mergeCell ref="M5:M10"/>
    <mergeCell ref="J12:J13"/>
    <mergeCell ref="K12:K13"/>
    <mergeCell ref="D12:D13"/>
    <mergeCell ref="A12:A13"/>
    <mergeCell ref="G12:G13"/>
    <mergeCell ref="H12:H13"/>
    <mergeCell ref="M12:M13"/>
    <mergeCell ref="I12:I13"/>
    <mergeCell ref="E12:E13"/>
    <mergeCell ref="C5:C10"/>
    <mergeCell ref="D5:D10"/>
    <mergeCell ref="J5:K9"/>
    <mergeCell ref="M14:M15"/>
    <mergeCell ref="I14:I15"/>
    <mergeCell ref="J14:J15"/>
    <mergeCell ref="K14:K15"/>
    <mergeCell ref="H14:H15"/>
    <mergeCell ref="B40:K40"/>
    <mergeCell ref="B39:K39"/>
    <mergeCell ref="B38:J38"/>
    <mergeCell ref="B37:G37"/>
    <mergeCell ref="J10:K10"/>
    <mergeCell ref="H10:I10"/>
    <mergeCell ref="A5:B10"/>
    <mergeCell ref="E5:E10"/>
    <mergeCell ref="D14:D15"/>
    <mergeCell ref="E14:E15"/>
    <mergeCell ref="C14:C15"/>
    <mergeCell ref="A14:A15"/>
    <mergeCell ref="B14:B15"/>
    <mergeCell ref="B12:B13"/>
    <mergeCell ref="C12:C13"/>
    <mergeCell ref="G5:G10"/>
    <mergeCell ref="L12:L13"/>
    <mergeCell ref="F5:F10"/>
    <mergeCell ref="A11:B11"/>
    <mergeCell ref="L14:L15"/>
    <mergeCell ref="G14:G15"/>
    <mergeCell ref="H5:I9"/>
  </mergeCells>
  <phoneticPr fontId="0" type="noConversion"/>
  <printOptions horizontalCentered="1"/>
  <pageMargins left="0.5" right="0.5" top="0.5" bottom="0.5" header="0.5" footer="0.25"/>
  <pageSetup scale="60" orientation="landscape" r:id="rId3"/>
  <headerFooter alignWithMargins="0">
    <oddFooter>&amp;L&amp;"Arial,Bold"&amp;13 4/12&amp;C&amp;"Arial,Bold"&amp;13SCHEDULE A</oddFooter>
  </headerFooter>
  <ignoredErrors>
    <ignoredError sqref="A12 A14 A16:A26" numberStoredAsText="1"/>
    <ignoredError sqref="F16 L16" formula="1"/>
  </ignoredErrors>
</worksheet>
</file>

<file path=xl/worksheets/sheet6.xml><?xml version="1.0" encoding="utf-8"?>
<worksheet xmlns="http://schemas.openxmlformats.org/spreadsheetml/2006/main" xmlns:r="http://schemas.openxmlformats.org/officeDocument/2006/relationships">
  <sheetPr codeName="Sheet5"/>
  <dimension ref="A1:K56"/>
  <sheetViews>
    <sheetView showGridLines="0" showZeros="0" showOutlineSymbols="0" view="pageLayout" topLeftCell="A6" zoomScaleNormal="100" workbookViewId="0">
      <selection activeCell="K21" sqref="K21"/>
    </sheetView>
  </sheetViews>
  <sheetFormatPr defaultColWidth="8.7109375" defaultRowHeight="12"/>
  <cols>
    <col min="1" max="4" width="2.7109375" style="115" customWidth="1"/>
    <col min="5" max="5" width="20.5703125" style="115" customWidth="1"/>
    <col min="6" max="6" width="12" style="115" customWidth="1"/>
    <col min="7" max="7" width="4.85546875" style="115" customWidth="1"/>
    <col min="8" max="8" width="2.7109375" style="115" customWidth="1"/>
    <col min="9" max="9" width="17.7109375" style="115" customWidth="1"/>
    <col min="10" max="10" width="2.7109375" style="115" customWidth="1"/>
    <col min="11" max="11" width="17.7109375" style="115" customWidth="1"/>
    <col min="12" max="16384" width="8.7109375" style="115"/>
  </cols>
  <sheetData>
    <row r="1" spans="1:11" ht="15" customHeight="1">
      <c r="A1" s="347" t="str">
        <f>________________COUNTY</f>
        <v>COCHISE COUNTY</v>
      </c>
      <c r="B1" s="326"/>
      <c r="C1" s="326"/>
      <c r="D1" s="326"/>
      <c r="E1" s="326"/>
      <c r="F1" s="326"/>
      <c r="G1" s="326"/>
      <c r="H1" s="326"/>
      <c r="I1" s="326"/>
      <c r="J1" s="326"/>
      <c r="K1" s="326"/>
    </row>
    <row r="2" spans="1:11" ht="15" customHeight="1">
      <c r="A2" s="341" t="s">
        <v>37</v>
      </c>
      <c r="B2" s="341"/>
      <c r="C2" s="341"/>
      <c r="D2" s="341"/>
      <c r="E2" s="341"/>
      <c r="F2" s="341"/>
      <c r="G2" s="341"/>
      <c r="H2" s="341"/>
      <c r="I2" s="341"/>
      <c r="J2" s="341"/>
      <c r="K2" s="341"/>
    </row>
    <row r="3" spans="1:11" s="198" customFormat="1" ht="15" customHeight="1">
      <c r="A3" s="348" t="str">
        <f>Fiscal_Year_budgetyear</f>
        <v>Fiscal Year 2013</v>
      </c>
      <c r="B3" s="326"/>
      <c r="C3" s="326"/>
      <c r="D3" s="326"/>
      <c r="E3" s="326"/>
      <c r="F3" s="326"/>
      <c r="G3" s="326"/>
      <c r="H3" s="326"/>
      <c r="I3" s="326"/>
      <c r="J3" s="326"/>
      <c r="K3" s="326"/>
    </row>
    <row r="4" spans="1:11" ht="6" customHeight="1">
      <c r="A4" s="116"/>
      <c r="B4" s="116"/>
      <c r="C4" s="116"/>
      <c r="D4" s="116"/>
      <c r="E4" s="116"/>
      <c r="F4" s="116"/>
      <c r="G4" s="116"/>
      <c r="H4" s="117"/>
      <c r="I4" s="116"/>
      <c r="J4" s="117"/>
      <c r="K4" s="116"/>
    </row>
    <row r="5" spans="1:11" s="119" customFormat="1" ht="13.5" customHeight="1">
      <c r="A5" s="62"/>
      <c r="B5" s="62"/>
      <c r="C5" s="62"/>
      <c r="D5" s="62"/>
      <c r="E5" s="62"/>
      <c r="F5" s="62"/>
      <c r="G5" s="62"/>
      <c r="H5" s="57"/>
      <c r="I5" s="199"/>
      <c r="J5" s="200"/>
      <c r="K5" s="199"/>
    </row>
    <row r="6" spans="1:11" s="119" customFormat="1" ht="13.5" customHeight="1" thickBot="1">
      <c r="A6" s="62"/>
      <c r="B6" s="62"/>
      <c r="C6" s="62"/>
      <c r="D6" s="62"/>
      <c r="E6" s="62"/>
      <c r="F6" s="62"/>
      <c r="G6" s="62"/>
      <c r="H6" s="57"/>
      <c r="I6" s="130">
        <f>currentyear</f>
        <v>2012</v>
      </c>
      <c r="J6" s="118"/>
      <c r="K6" s="130">
        <f>budgetyear</f>
        <v>2013</v>
      </c>
    </row>
    <row r="7" spans="1:11" s="119" customFormat="1" ht="29.25" customHeight="1" thickBot="1">
      <c r="A7" s="120" t="s">
        <v>2</v>
      </c>
      <c r="B7" s="342" t="s">
        <v>146</v>
      </c>
      <c r="C7" s="342"/>
      <c r="D7" s="342"/>
      <c r="E7" s="342"/>
      <c r="F7" s="342"/>
      <c r="G7" s="342"/>
      <c r="H7" s="15" t="s">
        <v>97</v>
      </c>
      <c r="I7" s="150">
        <v>28746374</v>
      </c>
      <c r="J7" s="15" t="s">
        <v>97</v>
      </c>
      <c r="K7" s="150">
        <v>29578824</v>
      </c>
    </row>
    <row r="8" spans="1:11" s="119" customFormat="1" ht="6" customHeight="1" thickTop="1">
      <c r="A8" s="122"/>
      <c r="B8" s="121"/>
      <c r="C8" s="121"/>
      <c r="D8" s="121"/>
      <c r="E8" s="121"/>
      <c r="F8" s="121"/>
      <c r="G8" s="121"/>
      <c r="H8" s="57"/>
      <c r="I8" s="140"/>
      <c r="J8" s="15"/>
      <c r="K8" s="141"/>
    </row>
    <row r="9" spans="1:11" s="119" customFormat="1" ht="57" customHeight="1" thickBot="1">
      <c r="A9" s="120" t="s">
        <v>3</v>
      </c>
      <c r="B9" s="340" t="s">
        <v>147</v>
      </c>
      <c r="C9" s="340"/>
      <c r="D9" s="340"/>
      <c r="E9" s="340"/>
      <c r="F9" s="340"/>
      <c r="G9" s="340"/>
      <c r="H9" s="15" t="s">
        <v>97</v>
      </c>
      <c r="I9" s="150" t="s">
        <v>68</v>
      </c>
      <c r="J9" s="12"/>
      <c r="K9" s="106"/>
    </row>
    <row r="10" spans="1:11" s="119" customFormat="1" ht="6" customHeight="1" thickTop="1">
      <c r="A10" s="122"/>
      <c r="B10" s="121"/>
      <c r="C10" s="121"/>
      <c r="D10" s="121"/>
      <c r="E10" s="121"/>
      <c r="F10" s="121"/>
      <c r="G10" s="121"/>
      <c r="H10" s="57"/>
      <c r="I10" s="141"/>
      <c r="J10" s="12"/>
      <c r="K10" s="106"/>
    </row>
    <row r="11" spans="1:11" s="119" customFormat="1" ht="13.5" customHeight="1">
      <c r="A11" s="123" t="s">
        <v>4</v>
      </c>
      <c r="B11" s="124" t="s">
        <v>38</v>
      </c>
      <c r="C11" s="124"/>
      <c r="D11" s="124"/>
      <c r="E11" s="124"/>
      <c r="F11" s="124"/>
      <c r="G11" s="124"/>
      <c r="H11" s="59"/>
      <c r="I11" s="107"/>
      <c r="J11" s="12"/>
      <c r="K11" s="107"/>
    </row>
    <row r="12" spans="1:11" s="119" customFormat="1" ht="6" customHeight="1">
      <c r="A12" s="123"/>
      <c r="B12" s="124"/>
      <c r="C12" s="124"/>
      <c r="D12" s="124"/>
      <c r="E12" s="124"/>
      <c r="F12" s="124"/>
      <c r="G12" s="124"/>
      <c r="H12" s="59"/>
      <c r="I12" s="107"/>
      <c r="J12" s="12"/>
      <c r="K12" s="107"/>
    </row>
    <row r="13" spans="1:11" s="119" customFormat="1" ht="13.5" customHeight="1">
      <c r="A13" s="123"/>
      <c r="B13" s="124" t="s">
        <v>40</v>
      </c>
      <c r="C13" s="124"/>
      <c r="D13" s="124"/>
      <c r="E13" s="124"/>
      <c r="F13" s="124"/>
      <c r="G13" s="124"/>
      <c r="H13" s="57" t="s">
        <v>97</v>
      </c>
      <c r="I13" s="151">
        <v>27585264</v>
      </c>
      <c r="J13" s="15" t="s">
        <v>97</v>
      </c>
      <c r="K13" s="151">
        <v>27283082</v>
      </c>
    </row>
    <row r="14" spans="1:11" s="119" customFormat="1" ht="6" customHeight="1">
      <c r="A14" s="123"/>
      <c r="B14" s="124"/>
      <c r="C14" s="124"/>
      <c r="D14" s="124"/>
      <c r="E14" s="124"/>
      <c r="F14" s="124"/>
      <c r="G14" s="124"/>
      <c r="H14" s="57"/>
      <c r="I14" s="159"/>
      <c r="J14" s="12"/>
      <c r="K14" s="159"/>
    </row>
    <row r="15" spans="1:11" s="119" customFormat="1" ht="13.5" customHeight="1">
      <c r="A15" s="123"/>
      <c r="B15" s="124" t="s">
        <v>41</v>
      </c>
      <c r="C15" s="124"/>
      <c r="D15" s="124"/>
      <c r="E15" s="124"/>
      <c r="F15" s="124"/>
      <c r="G15" s="124"/>
      <c r="H15" s="57"/>
      <c r="I15" s="142"/>
      <c r="J15" s="114"/>
      <c r="K15" s="142"/>
    </row>
    <row r="16" spans="1:11" s="119" customFormat="1" ht="13.5" customHeight="1">
      <c r="A16" s="123"/>
      <c r="B16" s="124"/>
      <c r="C16" s="124"/>
      <c r="D16" s="124"/>
      <c r="E16" s="343" t="s">
        <v>79</v>
      </c>
      <c r="F16" s="343"/>
      <c r="G16" s="343"/>
      <c r="H16" s="15" t="s">
        <v>97</v>
      </c>
      <c r="I16" s="151"/>
      <c r="J16" s="15" t="s">
        <v>97</v>
      </c>
      <c r="K16" s="151"/>
    </row>
    <row r="17" spans="1:11" s="119" customFormat="1" ht="13.5" customHeight="1">
      <c r="A17" s="123"/>
      <c r="B17" s="124"/>
      <c r="C17" s="124"/>
      <c r="D17" s="124"/>
      <c r="E17" s="344" t="s">
        <v>154</v>
      </c>
      <c r="F17" s="345"/>
      <c r="G17" s="345"/>
      <c r="H17" s="57"/>
      <c r="I17" s="151">
        <v>2416778</v>
      </c>
      <c r="J17" s="128"/>
      <c r="K17" s="151">
        <v>2333793</v>
      </c>
    </row>
    <row r="18" spans="1:11" s="119" customFormat="1" ht="13.5" customHeight="1">
      <c r="A18" s="123"/>
      <c r="B18" s="124"/>
      <c r="C18" s="124"/>
      <c r="D18" s="124"/>
      <c r="E18" s="344" t="s">
        <v>155</v>
      </c>
      <c r="F18" s="345"/>
      <c r="G18" s="345"/>
      <c r="H18" s="57"/>
      <c r="I18" s="151">
        <v>1584610</v>
      </c>
      <c r="J18" s="128"/>
      <c r="K18" s="151">
        <v>1538349</v>
      </c>
    </row>
    <row r="19" spans="1:11" s="119" customFormat="1" ht="13.5" customHeight="1">
      <c r="A19" s="123"/>
      <c r="B19" s="124"/>
      <c r="C19" s="124"/>
      <c r="D19" s="124"/>
      <c r="E19" s="239" t="s">
        <v>156</v>
      </c>
      <c r="F19" s="240"/>
      <c r="G19" s="240"/>
      <c r="H19" s="57"/>
      <c r="I19" s="151">
        <v>1092081</v>
      </c>
      <c r="J19" s="128"/>
      <c r="K19" s="151">
        <v>1060199</v>
      </c>
    </row>
    <row r="20" spans="1:11" s="119" customFormat="1" ht="13.5" customHeight="1">
      <c r="A20" s="123"/>
      <c r="B20" s="124"/>
      <c r="C20" s="124"/>
      <c r="D20" s="124"/>
      <c r="E20" s="344" t="s">
        <v>157</v>
      </c>
      <c r="F20" s="345"/>
      <c r="G20" s="345"/>
      <c r="H20" s="57"/>
      <c r="I20" s="151">
        <v>51662</v>
      </c>
      <c r="J20" s="128"/>
      <c r="K20" s="151">
        <v>58972</v>
      </c>
    </row>
    <row r="21" spans="1:11" s="119" customFormat="1" ht="13.5" customHeight="1">
      <c r="A21" s="123"/>
      <c r="B21" s="124"/>
      <c r="C21" s="124"/>
      <c r="D21" s="124"/>
      <c r="E21" s="135" t="s">
        <v>93</v>
      </c>
      <c r="F21" s="135"/>
      <c r="G21" s="135"/>
      <c r="H21" s="15" t="s">
        <v>97</v>
      </c>
      <c r="I21" s="152">
        <f>SUM(I16:I20)</f>
        <v>5145131</v>
      </c>
      <c r="J21" s="15" t="s">
        <v>97</v>
      </c>
      <c r="K21" s="152">
        <f>SUM(K16:K20)</f>
        <v>4991313</v>
      </c>
    </row>
    <row r="22" spans="1:11" s="119" customFormat="1" ht="18.75" customHeight="1" thickBot="1">
      <c r="A22" s="124"/>
      <c r="B22" s="124" t="s">
        <v>71</v>
      </c>
      <c r="C22" s="124" t="s">
        <v>70</v>
      </c>
      <c r="D22" s="124"/>
      <c r="E22" s="124"/>
      <c r="F22" s="124"/>
      <c r="G22" s="124"/>
      <c r="H22" s="15" t="s">
        <v>97</v>
      </c>
      <c r="I22" s="153">
        <f>I13+I21</f>
        <v>32730395</v>
      </c>
      <c r="J22" s="15" t="s">
        <v>97</v>
      </c>
      <c r="K22" s="153">
        <f>K13+K21</f>
        <v>32274395</v>
      </c>
    </row>
    <row r="23" spans="1:11" s="119" customFormat="1" ht="6" customHeight="1" thickTop="1">
      <c r="A23" s="124"/>
      <c r="B23" s="124"/>
      <c r="C23" s="124"/>
      <c r="D23" s="124"/>
      <c r="E23" s="124"/>
      <c r="F23" s="124"/>
      <c r="G23" s="124"/>
      <c r="H23" s="57"/>
      <c r="I23" s="107"/>
      <c r="J23" s="15"/>
      <c r="K23" s="107"/>
    </row>
    <row r="24" spans="1:11" s="119" customFormat="1" ht="13.5" customHeight="1">
      <c r="A24" s="124" t="s">
        <v>5</v>
      </c>
      <c r="B24" s="124" t="s">
        <v>39</v>
      </c>
      <c r="C24" s="124"/>
      <c r="D24" s="124"/>
      <c r="E24" s="124"/>
      <c r="F24" s="124"/>
      <c r="G24" s="124"/>
      <c r="H24" s="62"/>
      <c r="I24" s="107"/>
      <c r="J24" s="12"/>
      <c r="K24" s="107"/>
    </row>
    <row r="25" spans="1:11" s="119" customFormat="1" ht="6" customHeight="1">
      <c r="A25" s="124"/>
      <c r="B25" s="124"/>
      <c r="C25" s="124"/>
      <c r="D25" s="124"/>
      <c r="E25" s="124"/>
      <c r="F25" s="124"/>
      <c r="G25" s="124"/>
      <c r="H25" s="62"/>
      <c r="I25" s="107"/>
      <c r="J25" s="12"/>
      <c r="K25" s="107"/>
    </row>
    <row r="26" spans="1:11" s="119" customFormat="1" ht="13.5" customHeight="1">
      <c r="A26" s="124"/>
      <c r="B26" s="124" t="s">
        <v>40</v>
      </c>
      <c r="C26" s="124"/>
      <c r="D26" s="124"/>
      <c r="E26" s="124"/>
      <c r="F26" s="124"/>
      <c r="G26" s="124"/>
      <c r="H26" s="62"/>
      <c r="I26" s="107"/>
      <c r="J26" s="12"/>
      <c r="K26" s="107"/>
    </row>
    <row r="27" spans="1:11" s="119" customFormat="1" ht="12.75" customHeight="1">
      <c r="A27" s="124"/>
      <c r="B27" s="124"/>
      <c r="C27" s="201" t="s">
        <v>121</v>
      </c>
      <c r="E27" s="202"/>
      <c r="F27" s="124"/>
      <c r="G27" s="124"/>
      <c r="H27" s="15" t="s">
        <v>97</v>
      </c>
      <c r="I27" s="151">
        <v>25816931</v>
      </c>
      <c r="J27" s="12"/>
      <c r="K27" s="107"/>
    </row>
    <row r="28" spans="1:11" s="119" customFormat="1" ht="13.5" customHeight="1">
      <c r="A28" s="124"/>
      <c r="B28" s="124"/>
      <c r="C28" s="124" t="s">
        <v>92</v>
      </c>
      <c r="E28" s="124"/>
      <c r="F28" s="124"/>
      <c r="G28" s="124"/>
      <c r="H28" s="62"/>
      <c r="I28" s="151">
        <v>894807</v>
      </c>
      <c r="J28" s="12"/>
      <c r="K28" s="107"/>
    </row>
    <row r="29" spans="1:11" s="119" customFormat="1" ht="13.5" customHeight="1">
      <c r="A29" s="124"/>
      <c r="B29" s="124"/>
      <c r="C29" s="124" t="s">
        <v>72</v>
      </c>
      <c r="E29" s="124"/>
      <c r="F29" s="124"/>
      <c r="G29" s="124"/>
      <c r="H29" s="15" t="s">
        <v>97</v>
      </c>
      <c r="I29" s="152">
        <f>I27+I28</f>
        <v>26711738</v>
      </c>
      <c r="J29" s="12"/>
      <c r="K29" s="107"/>
    </row>
    <row r="30" spans="1:11" s="119" customFormat="1" ht="6" customHeight="1">
      <c r="A30" s="124"/>
      <c r="B30" s="124"/>
      <c r="C30" s="124"/>
      <c r="D30" s="124"/>
      <c r="E30" s="124"/>
      <c r="F30" s="124"/>
      <c r="G30" s="124"/>
      <c r="H30" s="62"/>
      <c r="I30" s="107"/>
      <c r="J30" s="12"/>
      <c r="K30" s="107"/>
    </row>
    <row r="31" spans="1:11" s="119" customFormat="1" ht="13.5" customHeight="1">
      <c r="A31" s="124"/>
      <c r="B31" s="124" t="s">
        <v>41</v>
      </c>
      <c r="C31" s="124"/>
      <c r="D31" s="124"/>
      <c r="E31" s="124"/>
      <c r="F31" s="124"/>
      <c r="G31" s="124"/>
      <c r="H31" s="62"/>
      <c r="I31" s="107"/>
      <c r="J31" s="12"/>
      <c r="K31" s="107"/>
    </row>
    <row r="32" spans="1:11" s="119" customFormat="1" ht="13.5" customHeight="1">
      <c r="A32" s="124"/>
      <c r="B32" s="124"/>
      <c r="C32" s="124" t="s">
        <v>122</v>
      </c>
      <c r="D32" s="202"/>
      <c r="E32" s="201"/>
      <c r="F32" s="124"/>
      <c r="G32" s="124"/>
      <c r="H32" s="15" t="s">
        <v>97</v>
      </c>
      <c r="I32" s="151">
        <v>4922031</v>
      </c>
      <c r="J32" s="12"/>
      <c r="K32" s="107"/>
    </row>
    <row r="33" spans="1:11" s="119" customFormat="1" ht="13.5" customHeight="1">
      <c r="A33" s="124"/>
      <c r="B33" s="124"/>
      <c r="C33" s="124" t="s">
        <v>92</v>
      </c>
      <c r="E33" s="124"/>
      <c r="F33" s="124"/>
      <c r="G33" s="124"/>
      <c r="H33" s="62"/>
      <c r="I33" s="151">
        <v>66500</v>
      </c>
      <c r="J33" s="12"/>
      <c r="K33" s="107"/>
    </row>
    <row r="34" spans="1:11" s="119" customFormat="1" ht="13.5" customHeight="1">
      <c r="A34" s="124"/>
      <c r="B34" s="124"/>
      <c r="C34" s="124" t="s">
        <v>73</v>
      </c>
      <c r="E34" s="124"/>
      <c r="F34" s="124"/>
      <c r="G34" s="124"/>
      <c r="H34" s="15" t="s">
        <v>97</v>
      </c>
      <c r="I34" s="152">
        <f>I32+I33</f>
        <v>4988531</v>
      </c>
      <c r="J34" s="12"/>
      <c r="K34" s="107"/>
    </row>
    <row r="35" spans="1:11" s="119" customFormat="1" ht="6" customHeight="1">
      <c r="A35" s="124"/>
      <c r="B35" s="124"/>
      <c r="C35" s="124"/>
      <c r="D35" s="124"/>
      <c r="E35" s="124"/>
      <c r="F35" s="124"/>
      <c r="G35" s="124"/>
      <c r="H35" s="62"/>
      <c r="I35" s="107"/>
      <c r="J35" s="12"/>
      <c r="K35" s="107"/>
    </row>
    <row r="36" spans="1:11" s="119" customFormat="1" ht="13.5" customHeight="1" thickBot="1">
      <c r="A36" s="124"/>
      <c r="B36" s="124" t="s">
        <v>42</v>
      </c>
      <c r="C36" s="124"/>
      <c r="D36" s="124"/>
      <c r="E36" s="124"/>
      <c r="F36" s="124"/>
      <c r="G36" s="124"/>
      <c r="H36" s="15" t="s">
        <v>97</v>
      </c>
      <c r="I36" s="153">
        <f>I29+I34</f>
        <v>31700269</v>
      </c>
      <c r="J36" s="15"/>
      <c r="K36" s="107"/>
    </row>
    <row r="37" spans="1:11" s="119" customFormat="1" ht="6" customHeight="1" thickTop="1">
      <c r="A37" s="124"/>
      <c r="B37" s="124"/>
      <c r="C37" s="124"/>
      <c r="D37" s="124"/>
      <c r="E37" s="124"/>
      <c r="F37" s="124"/>
      <c r="G37" s="124"/>
      <c r="H37" s="62"/>
      <c r="I37" s="107"/>
      <c r="J37" s="15"/>
      <c r="K37" s="107"/>
    </row>
    <row r="38" spans="1:11" s="119" customFormat="1" ht="12.75" customHeight="1">
      <c r="A38" s="124" t="s">
        <v>6</v>
      </c>
      <c r="B38" s="124" t="s">
        <v>43</v>
      </c>
      <c r="C38" s="124"/>
      <c r="D38" s="124"/>
      <c r="E38" s="124"/>
      <c r="F38" s="124"/>
      <c r="G38" s="124"/>
      <c r="H38" s="57"/>
      <c r="I38" s="107"/>
      <c r="J38" s="108"/>
      <c r="K38" s="107"/>
    </row>
    <row r="39" spans="1:11" s="119" customFormat="1" ht="6" customHeight="1">
      <c r="A39" s="62"/>
      <c r="B39" s="124"/>
      <c r="C39" s="124"/>
      <c r="D39" s="124"/>
      <c r="E39" s="124"/>
      <c r="F39" s="124"/>
      <c r="G39" s="124"/>
      <c r="H39" s="57"/>
      <c r="I39" s="107"/>
      <c r="J39" s="108"/>
      <c r="K39" s="107"/>
    </row>
    <row r="40" spans="1:11" s="119" customFormat="1" ht="13.5" customHeight="1">
      <c r="A40" s="62"/>
      <c r="B40" s="124" t="s">
        <v>78</v>
      </c>
      <c r="C40" s="124"/>
      <c r="D40" s="124"/>
      <c r="E40" s="124"/>
      <c r="F40" s="124"/>
      <c r="G40" s="124"/>
      <c r="H40" s="62"/>
      <c r="I40" s="109"/>
      <c r="J40" s="110"/>
      <c r="K40" s="109"/>
    </row>
    <row r="41" spans="1:11" s="119" customFormat="1" ht="13.5" customHeight="1">
      <c r="A41" s="62"/>
      <c r="B41" s="124"/>
      <c r="C41" s="124" t="s">
        <v>44</v>
      </c>
      <c r="E41" s="124"/>
      <c r="F41" s="124"/>
      <c r="G41" s="124"/>
      <c r="H41" s="62"/>
      <c r="I41" s="111">
        <v>2.6276000000000002</v>
      </c>
      <c r="J41" s="110"/>
      <c r="K41" s="111">
        <v>2.6276000000000002</v>
      </c>
    </row>
    <row r="42" spans="1:11" s="119" customFormat="1" ht="13.5" customHeight="1">
      <c r="A42" s="62"/>
      <c r="B42" s="124"/>
      <c r="C42" s="124" t="s">
        <v>45</v>
      </c>
      <c r="E42" s="124"/>
      <c r="F42" s="124"/>
      <c r="G42" s="124"/>
      <c r="H42" s="62"/>
      <c r="I42" s="113"/>
      <c r="J42" s="113"/>
      <c r="K42" s="113"/>
    </row>
    <row r="43" spans="1:11" s="119" customFormat="1" ht="13.5" customHeight="1">
      <c r="A43" s="62"/>
      <c r="B43" s="124"/>
      <c r="C43" s="124"/>
      <c r="D43" s="124"/>
      <c r="E43" s="343" t="s">
        <v>79</v>
      </c>
      <c r="F43" s="343"/>
      <c r="G43" s="343"/>
      <c r="H43" s="62"/>
      <c r="I43" s="111"/>
      <c r="J43" s="110"/>
      <c r="K43" s="111"/>
    </row>
    <row r="44" spans="1:11" s="119" customFormat="1" ht="13.5" customHeight="1">
      <c r="A44" s="62"/>
      <c r="B44" s="124"/>
      <c r="C44" s="124"/>
      <c r="D44" s="124"/>
      <c r="E44" s="344"/>
      <c r="F44" s="345"/>
      <c r="G44" s="345"/>
      <c r="H44" s="62"/>
      <c r="I44" s="111"/>
      <c r="J44" s="110"/>
      <c r="K44" s="111"/>
    </row>
    <row r="45" spans="1:11" s="119" customFormat="1" ht="13.5" customHeight="1">
      <c r="A45" s="62"/>
      <c r="B45" s="124"/>
      <c r="C45" s="124"/>
      <c r="D45" s="124"/>
      <c r="E45" s="344"/>
      <c r="F45" s="345"/>
      <c r="G45" s="345"/>
      <c r="H45" s="62"/>
      <c r="I45" s="111"/>
      <c r="J45" s="110"/>
      <c r="K45" s="111"/>
    </row>
    <row r="46" spans="1:11" s="119" customFormat="1" ht="13.5" customHeight="1">
      <c r="A46" s="62"/>
      <c r="B46" s="124"/>
      <c r="C46" s="124"/>
      <c r="D46" s="124"/>
      <c r="E46" s="344"/>
      <c r="F46" s="345"/>
      <c r="G46" s="345"/>
      <c r="H46" s="62"/>
      <c r="I46" s="111"/>
      <c r="J46" s="110"/>
      <c r="K46" s="111"/>
    </row>
    <row r="47" spans="1:11" s="119" customFormat="1" ht="20.25" customHeight="1" thickBot="1">
      <c r="A47" s="62"/>
      <c r="B47" s="124"/>
      <c r="C47" s="124" t="s">
        <v>91</v>
      </c>
      <c r="E47" s="124"/>
      <c r="F47" s="124"/>
      <c r="G47" s="124"/>
      <c r="H47" s="62"/>
      <c r="I47" s="112">
        <f>SUM(I41:I46)</f>
        <v>2.6276000000000002</v>
      </c>
      <c r="J47" s="110"/>
      <c r="K47" s="112">
        <f>SUM(K41:K46)</f>
        <v>2.6276000000000002</v>
      </c>
    </row>
    <row r="48" spans="1:11" s="119" customFormat="1" ht="6" customHeight="1" thickTop="1">
      <c r="A48" s="62"/>
      <c r="B48" s="124"/>
      <c r="C48" s="124"/>
      <c r="D48" s="124"/>
      <c r="E48" s="124"/>
      <c r="F48" s="124"/>
      <c r="G48" s="124"/>
      <c r="H48" s="62"/>
      <c r="I48" s="109"/>
      <c r="J48" s="110"/>
      <c r="K48" s="109"/>
    </row>
    <row r="49" spans="1:11" s="119" customFormat="1" ht="13.5" customHeight="1">
      <c r="A49" s="62"/>
      <c r="B49" s="124" t="s">
        <v>101</v>
      </c>
      <c r="C49" s="124"/>
      <c r="D49" s="124"/>
      <c r="E49" s="124"/>
      <c r="F49" s="124"/>
      <c r="G49" s="124"/>
      <c r="H49" s="62"/>
      <c r="I49" s="64"/>
      <c r="J49" s="64"/>
      <c r="K49" s="64"/>
    </row>
    <row r="50" spans="1:11" s="119" customFormat="1" ht="13.5" customHeight="1">
      <c r="A50" s="62"/>
      <c r="B50" s="124"/>
      <c r="C50" s="124" t="s">
        <v>80</v>
      </c>
      <c r="D50" s="124"/>
      <c r="E50" s="124"/>
      <c r="F50" s="124"/>
      <c r="G50" s="124"/>
      <c r="H50" s="62"/>
      <c r="I50" s="64"/>
      <c r="J50" s="64"/>
      <c r="K50" s="64"/>
    </row>
    <row r="51" spans="1:11" s="119" customFormat="1" ht="13.5" customHeight="1">
      <c r="A51" s="62"/>
      <c r="B51" s="124"/>
      <c r="C51" s="124"/>
      <c r="D51" s="124"/>
      <c r="E51" s="346" t="s">
        <v>154</v>
      </c>
      <c r="F51" s="282"/>
      <c r="G51" s="282"/>
      <c r="H51" s="62"/>
      <c r="I51" s="111">
        <v>0.25969999999999999</v>
      </c>
      <c r="J51" s="110"/>
      <c r="K51" s="111">
        <v>0.25969999999999999</v>
      </c>
    </row>
    <row r="52" spans="1:11" s="119" customFormat="1" ht="13.5" customHeight="1">
      <c r="A52" s="62"/>
      <c r="B52" s="124"/>
      <c r="C52" s="124"/>
      <c r="D52" s="124"/>
      <c r="E52" s="344" t="s">
        <v>155</v>
      </c>
      <c r="F52" s="345"/>
      <c r="G52" s="345"/>
      <c r="H52" s="62"/>
      <c r="I52" s="111">
        <v>0.14510000000000001</v>
      </c>
      <c r="J52" s="110"/>
      <c r="K52" s="111">
        <v>0.14510000000000001</v>
      </c>
    </row>
    <row r="53" spans="1:11" s="119" customFormat="1" ht="13.5" customHeight="1">
      <c r="A53" s="62"/>
      <c r="B53" s="124"/>
      <c r="C53" s="124"/>
      <c r="D53" s="124"/>
      <c r="E53" s="344" t="s">
        <v>156</v>
      </c>
      <c r="F53" s="345"/>
      <c r="G53" s="345"/>
      <c r="H53" s="62"/>
      <c r="I53" s="111">
        <v>0.1</v>
      </c>
      <c r="J53" s="110"/>
      <c r="K53" s="111">
        <v>0.1</v>
      </c>
    </row>
    <row r="54" spans="1:11" s="119" customFormat="1" ht="13.5" customHeight="1">
      <c r="A54" s="62"/>
      <c r="B54" s="62"/>
      <c r="C54" s="62"/>
      <c r="D54" s="62"/>
      <c r="E54" s="344" t="s">
        <v>158</v>
      </c>
      <c r="F54" s="345"/>
      <c r="G54" s="345"/>
      <c r="H54" s="62"/>
      <c r="I54" s="111" t="s">
        <v>159</v>
      </c>
      <c r="J54" s="110"/>
      <c r="K54" s="111" t="s">
        <v>159</v>
      </c>
    </row>
    <row r="55" spans="1:11" s="119" customFormat="1" ht="13.5" customHeight="1">
      <c r="A55" s="62"/>
      <c r="B55" s="62"/>
      <c r="C55" s="62"/>
      <c r="D55" s="62"/>
      <c r="E55" s="125"/>
      <c r="F55" s="125"/>
      <c r="G55" s="125"/>
      <c r="H55" s="62"/>
      <c r="I55" s="113"/>
      <c r="J55" s="110"/>
      <c r="K55" s="113"/>
    </row>
    <row r="56" spans="1:11" s="119" customFormat="1" ht="27" customHeight="1">
      <c r="A56" s="154" t="s">
        <v>25</v>
      </c>
      <c r="B56" s="339" t="s">
        <v>98</v>
      </c>
      <c r="C56" s="339"/>
      <c r="D56" s="339"/>
      <c r="E56" s="339"/>
      <c r="F56" s="339"/>
      <c r="G56" s="339"/>
      <c r="H56" s="339"/>
      <c r="I56" s="339"/>
      <c r="J56" s="339"/>
      <c r="K56" s="339"/>
    </row>
  </sheetData>
  <sheetProtection sheet="1" formatCells="0" formatColumns="0" formatRows="0" insertRows="0" deleteRows="0"/>
  <customSheetViews>
    <customSheetView guid="{C1EA6AC8-5196-415A-9446-EBA448A333C6}" showGridLines="0" outlineSymbols="0" zeroValues="0" showRuler="0">
      <selection activeCell="I7" sqref="I7"/>
      <pageMargins left="0.5" right="0.5" top="0.5" bottom="0.5" header="0.5" footer="0.25"/>
      <printOptions horizontalCentered="1"/>
      <pageSetup scale="95" orientation="portrait" r:id="rId1"/>
      <headerFooter alignWithMargins="0">
        <oddFooter>&amp;L&amp;"Arial,Bold"&amp;13 4/05&amp;C&amp;"Arial,Bold"&amp;13SCHEDULE B</oddFooter>
      </headerFooter>
    </customSheetView>
    <customSheetView guid="{F94502DD-FE7E-4E7C-BE4C-D6208EA4A7DB}" showGridLines="0" outlineSymbols="0" zeroValues="0">
      <selection activeCell="I7" sqref="I7"/>
      <pageMargins left="0.5" right="0.5" top="0.5" bottom="0.5" header="0.5" footer="0.25"/>
      <printOptions horizontalCentered="1"/>
      <pageSetup scale="95" orientation="portrait" r:id="rId2"/>
      <headerFooter alignWithMargins="0">
        <oddFooter>&amp;L&amp;"Arial,Bold"&amp;13 4/08&amp;C&amp;"Arial,Bold"&amp;13SCHEDULE B</oddFooter>
      </headerFooter>
    </customSheetView>
  </customSheetViews>
  <mergeCells count="18">
    <mergeCell ref="A1:K1"/>
    <mergeCell ref="A3:K3"/>
    <mergeCell ref="B56:K56"/>
    <mergeCell ref="B9:G9"/>
    <mergeCell ref="A2:K2"/>
    <mergeCell ref="B7:G7"/>
    <mergeCell ref="E16:G16"/>
    <mergeCell ref="E17:G17"/>
    <mergeCell ref="E18:G18"/>
    <mergeCell ref="E20:G20"/>
    <mergeCell ref="E51:G51"/>
    <mergeCell ref="E52:G52"/>
    <mergeCell ref="E53:G53"/>
    <mergeCell ref="E54:G54"/>
    <mergeCell ref="E43:G43"/>
    <mergeCell ref="E44:G44"/>
    <mergeCell ref="E45:G45"/>
    <mergeCell ref="E46:G46"/>
  </mergeCells>
  <phoneticPr fontId="16" type="noConversion"/>
  <printOptions horizontalCentered="1"/>
  <pageMargins left="0.5" right="0.5" top="0.5" bottom="0.5" header="0.5" footer="0.25"/>
  <pageSetup scale="95" orientation="portrait" r:id="rId3"/>
  <headerFooter alignWithMargins="0">
    <oddFooter>&amp;L&amp;"Arial,Bold"&amp;13 4/12&amp;C&amp;"Arial,Bold"&amp;13SCHEDULE B</oddFooter>
  </headerFooter>
  <ignoredErrors>
    <ignoredError sqref="A7 A9 A11 A24 A38" numberStoredAsText="1"/>
  </ignoredErrors>
</worksheet>
</file>

<file path=xl/worksheets/sheet7.xml><?xml version="1.0" encoding="utf-8"?>
<worksheet xmlns="http://schemas.openxmlformats.org/spreadsheetml/2006/main" xmlns:r="http://schemas.openxmlformats.org/officeDocument/2006/relationships">
  <sheetPr codeName="Sheet6"/>
  <dimension ref="A1:T223"/>
  <sheetViews>
    <sheetView showZeros="0" showOutlineSymbols="0" view="pageLayout" topLeftCell="A70" zoomScaleNormal="100" workbookViewId="0">
      <selection activeCell="E37" sqref="E37"/>
    </sheetView>
  </sheetViews>
  <sheetFormatPr defaultColWidth="8.7109375" defaultRowHeight="12"/>
  <cols>
    <col min="1" max="2" width="1.85546875" style="6" customWidth="1"/>
    <col min="3" max="3" width="43.28515625" style="6" customWidth="1"/>
    <col min="4" max="4" width="2.7109375" style="6" customWidth="1"/>
    <col min="5" max="5" width="18.140625" style="6" customWidth="1"/>
    <col min="6" max="6" width="2.7109375" style="6" customWidth="1"/>
    <col min="7" max="7" width="18.140625" style="6" customWidth="1"/>
    <col min="8" max="8" width="2.7109375" style="6" customWidth="1"/>
    <col min="9" max="9" width="18.140625" style="6" customWidth="1"/>
    <col min="10" max="15" width="8.7109375" style="6"/>
    <col min="16" max="16" width="6.7109375" style="6" customWidth="1"/>
    <col min="17" max="17" width="8.7109375" style="6" customWidth="1"/>
    <col min="18" max="18" width="6.7109375" style="6" customWidth="1"/>
    <col min="19" max="19" width="5.7109375" style="6" customWidth="1"/>
    <col min="20" max="20" width="6.7109375" style="6" customWidth="1"/>
    <col min="21" max="16384" width="8.7109375" style="6"/>
  </cols>
  <sheetData>
    <row r="1" spans="1:9" s="26" customFormat="1" ht="15" customHeight="1">
      <c r="A1" s="213"/>
      <c r="B1" s="349" t="str">
        <f>________________COUNTY</f>
        <v>COCHISE COUNTY</v>
      </c>
      <c r="C1" s="326"/>
      <c r="D1" s="326"/>
      <c r="E1" s="326"/>
      <c r="F1" s="326"/>
      <c r="G1" s="326"/>
      <c r="H1" s="326"/>
      <c r="I1" s="326"/>
    </row>
    <row r="2" spans="1:9" s="26" customFormat="1" ht="15" customHeight="1">
      <c r="A2" s="351" t="s">
        <v>46</v>
      </c>
      <c r="B2" s="351"/>
      <c r="C2" s="351"/>
      <c r="D2" s="351"/>
      <c r="E2" s="351"/>
      <c r="F2" s="351"/>
      <c r="G2" s="351"/>
      <c r="H2" s="351"/>
      <c r="I2" s="351"/>
    </row>
    <row r="3" spans="1:9" s="203" customFormat="1" ht="15" customHeight="1">
      <c r="A3" s="350" t="str">
        <f>Fiscal_Year_budgetyear</f>
        <v>Fiscal Year 2013</v>
      </c>
      <c r="B3" s="326"/>
      <c r="C3" s="326"/>
      <c r="D3" s="326"/>
      <c r="E3" s="326"/>
      <c r="F3" s="326"/>
      <c r="G3" s="326"/>
      <c r="H3" s="326"/>
      <c r="I3" s="326"/>
    </row>
    <row r="4" spans="1:9" ht="9.75" customHeight="1">
      <c r="A4" s="9"/>
      <c r="B4" s="9"/>
      <c r="C4" s="183"/>
      <c r="D4" s="7"/>
      <c r="E4" s="184"/>
      <c r="F4" s="7"/>
      <c r="G4" s="184"/>
      <c r="H4" s="7"/>
      <c r="I4" s="184"/>
    </row>
    <row r="5" spans="1:9" s="66" customFormat="1" ht="40.5" customHeight="1">
      <c r="A5" s="354"/>
      <c r="B5" s="355"/>
      <c r="C5" s="355"/>
      <c r="D5" s="65"/>
      <c r="E5" s="204" t="s">
        <v>108</v>
      </c>
      <c r="F5" s="205"/>
      <c r="G5" s="233" t="s">
        <v>109</v>
      </c>
      <c r="H5" s="205"/>
      <c r="I5" s="204" t="s">
        <v>108</v>
      </c>
    </row>
    <row r="6" spans="1:9" s="55" customFormat="1" ht="14.25" customHeight="1" thickBot="1">
      <c r="A6" s="356" t="s">
        <v>47</v>
      </c>
      <c r="B6" s="357"/>
      <c r="C6" s="357"/>
      <c r="D6" s="58"/>
      <c r="E6" s="231">
        <f>currentyear</f>
        <v>2012</v>
      </c>
      <c r="F6" s="185"/>
      <c r="G6" s="232">
        <f>currentyear</f>
        <v>2012</v>
      </c>
      <c r="H6" s="185"/>
      <c r="I6" s="232">
        <f>budgetyear</f>
        <v>2013</v>
      </c>
    </row>
    <row r="7" spans="1:9" s="55" customFormat="1" ht="13.5" customHeight="1" thickTop="1">
      <c r="A7" s="53" t="s">
        <v>48</v>
      </c>
      <c r="B7" s="62"/>
      <c r="C7" s="62"/>
      <c r="D7" s="58"/>
      <c r="E7" s="67"/>
      <c r="F7" s="58"/>
      <c r="G7" s="63"/>
      <c r="H7" s="58"/>
      <c r="I7" s="63"/>
    </row>
    <row r="8" spans="1:9" s="55" customFormat="1" ht="8.1" customHeight="1">
      <c r="A8" s="62"/>
      <c r="B8" s="62"/>
      <c r="C8" s="62"/>
      <c r="D8" s="58"/>
      <c r="E8" s="67"/>
      <c r="F8" s="58"/>
      <c r="G8" s="63"/>
      <c r="H8" s="58"/>
      <c r="I8" s="63"/>
    </row>
    <row r="9" spans="1:9" s="55" customFormat="1" ht="13.5" customHeight="1">
      <c r="A9" s="62"/>
      <c r="B9" s="53" t="s">
        <v>81</v>
      </c>
      <c r="C9" s="68"/>
      <c r="D9" s="58"/>
      <c r="E9" s="69"/>
      <c r="F9" s="58"/>
      <c r="G9" s="60"/>
      <c r="H9" s="58"/>
      <c r="I9" s="60"/>
    </row>
    <row r="10" spans="1:9" s="55" customFormat="1" ht="13.5" customHeight="1">
      <c r="A10" s="62"/>
      <c r="B10" s="62"/>
      <c r="C10" s="70" t="s">
        <v>160</v>
      </c>
      <c r="D10" s="58" t="s">
        <v>97</v>
      </c>
      <c r="E10" s="146">
        <v>393697</v>
      </c>
      <c r="F10" s="58" t="s">
        <v>97</v>
      </c>
      <c r="G10" s="146">
        <v>1200000</v>
      </c>
      <c r="H10" s="58" t="s">
        <v>97</v>
      </c>
      <c r="I10" s="146">
        <v>395209</v>
      </c>
    </row>
    <row r="11" spans="1:9" s="55" customFormat="1" ht="13.5" customHeight="1">
      <c r="A11" s="62"/>
      <c r="B11" s="62"/>
      <c r="C11" s="70" t="s">
        <v>161</v>
      </c>
      <c r="D11" s="58"/>
      <c r="E11" s="146">
        <v>3500000</v>
      </c>
      <c r="F11" s="58"/>
      <c r="G11" s="146">
        <v>3803290</v>
      </c>
      <c r="H11" s="58"/>
      <c r="I11" s="146">
        <v>3700000</v>
      </c>
    </row>
    <row r="12" spans="1:9" s="55" customFormat="1" ht="13.5" customHeight="1">
      <c r="A12" s="62"/>
      <c r="B12" s="62"/>
      <c r="C12" s="70" t="s">
        <v>162</v>
      </c>
      <c r="D12" s="58"/>
      <c r="E12" s="146">
        <v>3597072</v>
      </c>
      <c r="F12" s="129"/>
      <c r="G12" s="146">
        <v>3597072</v>
      </c>
      <c r="H12" s="129"/>
      <c r="I12" s="146">
        <v>3171934</v>
      </c>
    </row>
    <row r="13" spans="1:9" s="55" customFormat="1" ht="13.5" customHeight="1">
      <c r="A13" s="62"/>
      <c r="B13" s="62"/>
      <c r="C13" s="70"/>
      <c r="D13" s="58"/>
      <c r="E13" s="146"/>
      <c r="F13" s="129"/>
      <c r="G13" s="146"/>
      <c r="H13" s="129"/>
      <c r="I13" s="146"/>
    </row>
    <row r="14" spans="1:9" s="55" customFormat="1" ht="8.1" customHeight="1">
      <c r="A14" s="62"/>
      <c r="B14" s="62"/>
      <c r="C14" s="68"/>
      <c r="D14" s="58"/>
      <c r="E14" s="60"/>
      <c r="F14" s="58"/>
      <c r="G14" s="60"/>
      <c r="H14" s="58"/>
      <c r="I14" s="60"/>
    </row>
    <row r="15" spans="1:9" s="55" customFormat="1" ht="13.5" customHeight="1">
      <c r="A15" s="62"/>
      <c r="B15" s="53" t="s">
        <v>49</v>
      </c>
      <c r="C15" s="68"/>
      <c r="D15" s="58"/>
      <c r="E15" s="60"/>
      <c r="F15" s="58"/>
      <c r="G15" s="60"/>
      <c r="H15" s="58"/>
      <c r="I15" s="60"/>
    </row>
    <row r="16" spans="1:9" s="55" customFormat="1" ht="13.5" customHeight="1">
      <c r="A16" s="62"/>
      <c r="B16" s="62"/>
      <c r="C16" s="70" t="s">
        <v>163</v>
      </c>
      <c r="D16" s="58"/>
      <c r="E16" s="146">
        <v>200</v>
      </c>
      <c r="F16" s="58"/>
      <c r="G16" s="146">
        <v>1705</v>
      </c>
      <c r="H16" s="58"/>
      <c r="I16" s="146">
        <v>1000</v>
      </c>
    </row>
    <row r="17" spans="1:9" s="55" customFormat="1" ht="13.5" customHeight="1">
      <c r="A17" s="62"/>
      <c r="B17" s="62"/>
      <c r="C17" s="70" t="s">
        <v>164</v>
      </c>
      <c r="D17" s="58"/>
      <c r="E17" s="146">
        <v>25000</v>
      </c>
      <c r="F17" s="58"/>
      <c r="G17" s="146">
        <v>15000</v>
      </c>
      <c r="H17" s="58"/>
      <c r="I17" s="146">
        <v>15000</v>
      </c>
    </row>
    <row r="18" spans="1:9" s="55" customFormat="1" ht="13.5" customHeight="1">
      <c r="A18" s="62"/>
      <c r="B18" s="62"/>
      <c r="C18" s="70" t="s">
        <v>165</v>
      </c>
      <c r="D18" s="58"/>
      <c r="E18" s="146"/>
      <c r="F18" s="58"/>
      <c r="G18" s="146"/>
      <c r="H18" s="58"/>
      <c r="I18" s="146"/>
    </row>
    <row r="19" spans="1:9" s="55" customFormat="1" ht="13.5" customHeight="1">
      <c r="A19" s="62"/>
      <c r="B19" s="62"/>
      <c r="C19" s="70"/>
      <c r="D19" s="58"/>
      <c r="E19" s="146"/>
      <c r="F19" s="58"/>
      <c r="G19" s="146"/>
      <c r="H19" s="58"/>
      <c r="I19" s="146"/>
    </row>
    <row r="20" spans="1:9" s="55" customFormat="1" ht="8.1" customHeight="1">
      <c r="A20" s="62"/>
      <c r="B20" s="63"/>
      <c r="C20" s="60"/>
      <c r="D20" s="58"/>
      <c r="E20" s="60"/>
      <c r="F20" s="58"/>
      <c r="G20" s="60"/>
      <c r="H20" s="58"/>
      <c r="I20" s="60"/>
    </row>
    <row r="21" spans="1:9" s="55" customFormat="1" ht="13.5" customHeight="1">
      <c r="A21" s="62"/>
      <c r="B21" s="53" t="s">
        <v>50</v>
      </c>
      <c r="C21" s="68"/>
      <c r="D21" s="58"/>
      <c r="E21" s="60"/>
      <c r="F21" s="58"/>
      <c r="G21" s="60"/>
      <c r="H21" s="58"/>
      <c r="I21" s="60"/>
    </row>
    <row r="22" spans="1:9" s="55" customFormat="1" ht="13.5" customHeight="1">
      <c r="A22" s="62"/>
      <c r="B22" s="62"/>
      <c r="C22" s="70" t="s">
        <v>166</v>
      </c>
      <c r="D22" s="58"/>
      <c r="E22" s="146">
        <v>1914000</v>
      </c>
      <c r="F22" s="58"/>
      <c r="G22" s="146">
        <v>2001124</v>
      </c>
      <c r="H22" s="58"/>
      <c r="I22" s="146">
        <v>1914000</v>
      </c>
    </row>
    <row r="23" spans="1:9" s="55" customFormat="1" ht="13.5" customHeight="1">
      <c r="A23" s="62"/>
      <c r="B23" s="62"/>
      <c r="C23" s="70" t="s">
        <v>167</v>
      </c>
      <c r="D23" s="58"/>
      <c r="E23" s="146">
        <v>79000</v>
      </c>
      <c r="F23" s="58"/>
      <c r="G23" s="146">
        <v>81214</v>
      </c>
      <c r="H23" s="58"/>
      <c r="I23" s="146">
        <v>79000</v>
      </c>
    </row>
    <row r="24" spans="1:9" s="55" customFormat="1" ht="13.5" customHeight="1">
      <c r="A24" s="62"/>
      <c r="B24" s="62"/>
      <c r="C24" s="70" t="s">
        <v>168</v>
      </c>
      <c r="D24" s="58"/>
      <c r="E24" s="146">
        <v>99395</v>
      </c>
      <c r="F24" s="58"/>
      <c r="G24" s="146">
        <v>94000</v>
      </c>
      <c r="H24" s="58"/>
      <c r="I24" s="146">
        <v>72614</v>
      </c>
    </row>
    <row r="25" spans="1:9" s="55" customFormat="1" ht="13.5" customHeight="1">
      <c r="A25" s="62"/>
      <c r="B25" s="62"/>
      <c r="C25" s="70" t="s">
        <v>169</v>
      </c>
      <c r="D25" s="58"/>
      <c r="E25" s="146">
        <v>10000</v>
      </c>
      <c r="F25" s="58"/>
      <c r="G25" s="146">
        <v>20000</v>
      </c>
      <c r="H25" s="58"/>
      <c r="I25" s="146">
        <v>10000</v>
      </c>
    </row>
    <row r="26" spans="1:9" s="55" customFormat="1" ht="13.5" customHeight="1">
      <c r="A26" s="62"/>
      <c r="B26" s="62"/>
      <c r="C26" s="70" t="s">
        <v>170</v>
      </c>
      <c r="D26" s="58"/>
      <c r="E26" s="146">
        <v>10710000</v>
      </c>
      <c r="F26" s="58"/>
      <c r="G26" s="146">
        <v>10935000</v>
      </c>
      <c r="H26" s="58"/>
      <c r="I26" s="146">
        <v>11200000</v>
      </c>
    </row>
    <row r="27" spans="1:9" s="55" customFormat="1" ht="13.5" customHeight="1">
      <c r="A27" s="62"/>
      <c r="B27" s="62"/>
      <c r="C27" s="70" t="s">
        <v>171</v>
      </c>
      <c r="D27" s="58"/>
      <c r="E27" s="146"/>
      <c r="F27" s="58"/>
      <c r="G27" s="146"/>
      <c r="H27" s="58"/>
      <c r="I27" s="146"/>
    </row>
    <row r="28" spans="1:9" s="55" customFormat="1" ht="13.5" customHeight="1">
      <c r="A28" s="62"/>
      <c r="B28" s="62"/>
      <c r="C28" s="70" t="s">
        <v>172</v>
      </c>
      <c r="D28" s="58"/>
      <c r="E28" s="146"/>
      <c r="F28" s="58"/>
      <c r="G28" s="146">
        <v>109923</v>
      </c>
      <c r="H28" s="58"/>
      <c r="I28" s="146">
        <v>109923</v>
      </c>
    </row>
    <row r="29" spans="1:9" s="55" customFormat="1" ht="13.5" customHeight="1">
      <c r="A29" s="62"/>
      <c r="B29" s="62"/>
      <c r="C29" s="70" t="s">
        <v>173</v>
      </c>
      <c r="D29" s="58"/>
      <c r="E29" s="146">
        <v>30000</v>
      </c>
      <c r="F29" s="58"/>
      <c r="G29" s="146">
        <v>26000</v>
      </c>
      <c r="H29" s="58"/>
      <c r="I29" s="146">
        <v>30000</v>
      </c>
    </row>
    <row r="30" spans="1:9" s="55" customFormat="1" ht="13.5" customHeight="1">
      <c r="A30" s="62"/>
      <c r="B30" s="62"/>
      <c r="C30" s="70" t="s">
        <v>174</v>
      </c>
      <c r="D30" s="58"/>
      <c r="E30" s="146">
        <v>9500</v>
      </c>
      <c r="F30" s="58"/>
      <c r="G30" s="146">
        <v>12000</v>
      </c>
      <c r="H30" s="58"/>
      <c r="I30" s="146">
        <v>11000</v>
      </c>
    </row>
    <row r="31" spans="1:9" s="55" customFormat="1" ht="13.5" customHeight="1">
      <c r="A31" s="62"/>
      <c r="B31" s="62"/>
      <c r="C31" s="70" t="s">
        <v>175</v>
      </c>
      <c r="D31" s="58"/>
      <c r="E31" s="146">
        <v>237432</v>
      </c>
      <c r="F31" s="58"/>
      <c r="G31" s="146">
        <v>255432</v>
      </c>
      <c r="H31" s="58"/>
      <c r="I31" s="146">
        <v>255432</v>
      </c>
    </row>
    <row r="32" spans="1:9" s="55" customFormat="1" ht="13.5" customHeight="1">
      <c r="A32" s="62"/>
      <c r="B32" s="62"/>
      <c r="C32" s="70" t="s">
        <v>176</v>
      </c>
      <c r="D32" s="58"/>
      <c r="E32" s="146">
        <v>35785</v>
      </c>
      <c r="F32" s="58"/>
      <c r="G32" s="146">
        <v>38885</v>
      </c>
      <c r="H32" s="58"/>
      <c r="I32" s="146">
        <v>36785</v>
      </c>
    </row>
    <row r="33" spans="1:9" s="55" customFormat="1" ht="8.1" customHeight="1">
      <c r="A33" s="62"/>
      <c r="B33" s="62"/>
      <c r="C33" s="68"/>
      <c r="D33" s="58"/>
      <c r="E33" s="60"/>
      <c r="F33" s="58"/>
      <c r="G33" s="60"/>
      <c r="H33" s="58"/>
      <c r="I33" s="60"/>
    </row>
    <row r="34" spans="1:9" s="55" customFormat="1" ht="13.5" customHeight="1">
      <c r="A34" s="62"/>
      <c r="B34" s="53" t="s">
        <v>51</v>
      </c>
      <c r="C34" s="68"/>
      <c r="D34" s="58"/>
      <c r="E34" s="60"/>
      <c r="F34" s="58"/>
      <c r="G34" s="60"/>
      <c r="H34" s="58"/>
      <c r="I34" s="60"/>
    </row>
    <row r="35" spans="1:9" s="55" customFormat="1" ht="13.5" customHeight="1">
      <c r="A35" s="62"/>
      <c r="B35" s="62"/>
      <c r="C35" s="70" t="s">
        <v>177</v>
      </c>
      <c r="D35" s="58"/>
      <c r="E35" s="146">
        <v>576000</v>
      </c>
      <c r="F35" s="58"/>
      <c r="G35" s="146">
        <v>528700</v>
      </c>
      <c r="H35" s="58"/>
      <c r="I35" s="146">
        <v>532000</v>
      </c>
    </row>
    <row r="36" spans="1:9" s="55" customFormat="1" ht="13.5" customHeight="1">
      <c r="A36" s="62"/>
      <c r="B36" s="62"/>
      <c r="C36" s="70" t="s">
        <v>178</v>
      </c>
      <c r="D36" s="58"/>
      <c r="E36" s="146">
        <v>638070</v>
      </c>
      <c r="F36" s="58"/>
      <c r="G36" s="146">
        <v>680660</v>
      </c>
      <c r="H36" s="58"/>
      <c r="I36" s="146">
        <v>693107</v>
      </c>
    </row>
    <row r="37" spans="1:9" s="55" customFormat="1" ht="13.5" customHeight="1">
      <c r="A37" s="62"/>
      <c r="B37" s="62"/>
      <c r="C37" s="70" t="s">
        <v>179</v>
      </c>
      <c r="D37" s="58"/>
      <c r="E37" s="146">
        <v>124000</v>
      </c>
      <c r="F37" s="58"/>
      <c r="G37" s="146">
        <v>129970</v>
      </c>
      <c r="H37" s="58"/>
      <c r="I37" s="146">
        <v>121000</v>
      </c>
    </row>
    <row r="38" spans="1:9" s="55" customFormat="1" ht="13.5" customHeight="1">
      <c r="A38" s="62"/>
      <c r="B38" s="62"/>
      <c r="C38" s="70" t="s">
        <v>180</v>
      </c>
      <c r="D38" s="58"/>
      <c r="E38" s="146">
        <v>463500</v>
      </c>
      <c r="F38" s="58"/>
      <c r="G38" s="146">
        <v>329100</v>
      </c>
      <c r="H38" s="58"/>
      <c r="I38" s="146">
        <v>358200</v>
      </c>
    </row>
    <row r="39" spans="1:9" s="55" customFormat="1" ht="13.5" customHeight="1">
      <c r="A39" s="62"/>
      <c r="B39" s="62"/>
      <c r="C39" s="70" t="s">
        <v>181</v>
      </c>
      <c r="D39" s="58"/>
      <c r="E39" s="146">
        <v>531500</v>
      </c>
      <c r="F39" s="58"/>
      <c r="G39" s="146">
        <v>515250</v>
      </c>
      <c r="H39" s="58"/>
      <c r="I39" s="146">
        <v>532250</v>
      </c>
    </row>
    <row r="40" spans="1:9" s="55" customFormat="1" ht="8.1" customHeight="1">
      <c r="A40" s="62"/>
      <c r="B40" s="62"/>
      <c r="C40" s="68"/>
      <c r="D40" s="58"/>
      <c r="E40" s="60"/>
      <c r="F40" s="58"/>
      <c r="G40" s="60"/>
      <c r="H40" s="58"/>
      <c r="I40" s="60"/>
    </row>
    <row r="41" spans="1:9" s="55" customFormat="1" ht="13.5" customHeight="1">
      <c r="A41" s="62"/>
      <c r="B41" s="53" t="s">
        <v>52</v>
      </c>
      <c r="C41" s="68"/>
      <c r="D41" s="58"/>
      <c r="E41" s="60"/>
      <c r="F41" s="58"/>
      <c r="G41" s="60"/>
      <c r="H41" s="58"/>
      <c r="I41" s="60"/>
    </row>
    <row r="42" spans="1:9" s="55" customFormat="1" ht="13.5" customHeight="1">
      <c r="A42" s="62"/>
      <c r="B42" s="62"/>
      <c r="C42" s="70" t="s">
        <v>182</v>
      </c>
      <c r="D42" s="58"/>
      <c r="E42" s="146">
        <v>1991400</v>
      </c>
      <c r="F42" s="58"/>
      <c r="G42" s="146">
        <v>1895946</v>
      </c>
      <c r="H42" s="58"/>
      <c r="I42" s="146">
        <v>1828280</v>
      </c>
    </row>
    <row r="43" spans="1:9" s="55" customFormat="1" ht="13.5" customHeight="1">
      <c r="A43" s="62"/>
      <c r="B43" s="62"/>
      <c r="C43" s="70" t="s">
        <v>183</v>
      </c>
      <c r="D43" s="58"/>
      <c r="E43" s="146">
        <v>30000</v>
      </c>
      <c r="F43" s="58"/>
      <c r="G43" s="146">
        <v>50000</v>
      </c>
      <c r="H43" s="58"/>
      <c r="I43" s="146">
        <v>55000</v>
      </c>
    </row>
    <row r="44" spans="1:9" s="55" customFormat="1" ht="13.5" customHeight="1">
      <c r="A44" s="62"/>
      <c r="B44" s="62"/>
      <c r="C44" s="70" t="s">
        <v>184</v>
      </c>
      <c r="D44" s="58"/>
      <c r="E44" s="146">
        <v>61100</v>
      </c>
      <c r="F44" s="58"/>
      <c r="G44" s="146">
        <v>66942</v>
      </c>
      <c r="H44" s="58"/>
      <c r="I44" s="146">
        <v>54900</v>
      </c>
    </row>
    <row r="45" spans="1:9" s="55" customFormat="1" ht="8.1" customHeight="1">
      <c r="A45" s="62"/>
      <c r="B45" s="62"/>
      <c r="C45" s="68"/>
      <c r="D45" s="58"/>
      <c r="E45" s="60"/>
      <c r="F45" s="58"/>
      <c r="G45" s="60"/>
      <c r="H45" s="58"/>
      <c r="I45" s="60"/>
    </row>
    <row r="46" spans="1:9" s="55" customFormat="1" ht="13.5" customHeight="1">
      <c r="A46" s="62"/>
      <c r="B46" s="53" t="s">
        <v>82</v>
      </c>
      <c r="C46" s="68"/>
      <c r="D46" s="58"/>
      <c r="E46" s="60"/>
      <c r="F46" s="58"/>
      <c r="G46" s="60"/>
      <c r="H46" s="58"/>
      <c r="I46" s="60"/>
    </row>
    <row r="47" spans="1:9" s="55" customFormat="1" ht="13.5" customHeight="1">
      <c r="A47" s="62"/>
      <c r="B47" s="62"/>
      <c r="C47" s="70" t="s">
        <v>185</v>
      </c>
      <c r="D47" s="58"/>
      <c r="E47" s="146">
        <v>200000</v>
      </c>
      <c r="F47" s="58"/>
      <c r="G47" s="146">
        <v>220000</v>
      </c>
      <c r="H47" s="58"/>
      <c r="I47" s="146">
        <v>200000</v>
      </c>
    </row>
    <row r="48" spans="1:9" s="55" customFormat="1" ht="13.5" customHeight="1">
      <c r="A48" s="62"/>
      <c r="B48" s="62"/>
      <c r="C48" s="70"/>
      <c r="D48" s="58"/>
      <c r="E48" s="146"/>
      <c r="F48" s="58"/>
      <c r="G48" s="146"/>
      <c r="H48" s="58"/>
      <c r="I48" s="146"/>
    </row>
    <row r="49" spans="1:9" s="55" customFormat="1" ht="13.5" customHeight="1">
      <c r="A49" s="62"/>
      <c r="B49" s="62"/>
      <c r="C49" s="70"/>
      <c r="D49" s="58"/>
      <c r="E49" s="146"/>
      <c r="F49" s="58"/>
      <c r="G49" s="146"/>
      <c r="H49" s="58"/>
      <c r="I49" s="146"/>
    </row>
    <row r="50" spans="1:9" s="55" customFormat="1" ht="8.1" customHeight="1">
      <c r="A50" s="62"/>
      <c r="B50" s="62"/>
      <c r="C50" s="68"/>
      <c r="D50" s="58"/>
      <c r="E50" s="60"/>
      <c r="F50" s="58"/>
      <c r="G50" s="60"/>
      <c r="H50" s="58"/>
      <c r="I50" s="60"/>
    </row>
    <row r="51" spans="1:9" s="55" customFormat="1" ht="13.5" customHeight="1">
      <c r="A51" s="62"/>
      <c r="B51" s="53" t="s">
        <v>83</v>
      </c>
      <c r="C51" s="68"/>
      <c r="D51" s="58"/>
      <c r="E51" s="60"/>
      <c r="F51" s="58"/>
      <c r="G51" s="60"/>
      <c r="H51" s="58"/>
      <c r="I51" s="60"/>
    </row>
    <row r="52" spans="1:9" s="55" customFormat="1" ht="12.75" customHeight="1">
      <c r="A52" s="62"/>
      <c r="B52" s="62"/>
      <c r="C52" s="70"/>
      <c r="D52" s="58"/>
      <c r="E52" s="146"/>
      <c r="F52" s="58"/>
      <c r="G52" s="146"/>
      <c r="H52" s="58"/>
      <c r="I52" s="146"/>
    </row>
    <row r="53" spans="1:9" s="55" customFormat="1" ht="13.5" customHeight="1">
      <c r="A53" s="62"/>
      <c r="B53" s="62"/>
      <c r="C53" s="70"/>
      <c r="D53" s="58"/>
      <c r="E53" s="146"/>
      <c r="F53" s="58"/>
      <c r="G53" s="146"/>
      <c r="H53" s="58"/>
      <c r="I53" s="146"/>
    </row>
    <row r="54" spans="1:9" s="55" customFormat="1" ht="13.5" customHeight="1">
      <c r="A54" s="62"/>
      <c r="B54" s="62"/>
      <c r="C54" s="70"/>
      <c r="D54" s="58"/>
      <c r="E54" s="146"/>
      <c r="F54" s="58"/>
      <c r="G54" s="146"/>
      <c r="H54" s="58"/>
      <c r="I54" s="146"/>
    </row>
    <row r="55" spans="1:9" s="55" customFormat="1" ht="8.1" customHeight="1">
      <c r="A55" s="62"/>
      <c r="B55" s="62"/>
      <c r="C55" s="68"/>
      <c r="D55" s="58"/>
      <c r="E55" s="60"/>
      <c r="F55" s="58"/>
      <c r="G55" s="60"/>
      <c r="H55" s="58"/>
      <c r="I55" s="60"/>
    </row>
    <row r="56" spans="1:9" s="55" customFormat="1" ht="13.5" customHeight="1">
      <c r="A56" s="62"/>
      <c r="B56" s="53" t="s">
        <v>53</v>
      </c>
      <c r="C56" s="68"/>
      <c r="D56" s="58"/>
      <c r="E56" s="60"/>
      <c r="F56" s="58"/>
      <c r="G56" s="60"/>
      <c r="H56" s="58"/>
      <c r="I56" s="60"/>
    </row>
    <row r="57" spans="1:9" s="55" customFormat="1" ht="13.5" customHeight="1">
      <c r="A57" s="62"/>
      <c r="B57" s="62"/>
      <c r="C57" s="145" t="s">
        <v>54</v>
      </c>
      <c r="D57" s="57"/>
      <c r="E57" s="146"/>
      <c r="F57" s="57"/>
      <c r="G57" s="146"/>
      <c r="H57" s="58"/>
      <c r="I57" s="146"/>
    </row>
    <row r="58" spans="1:9" s="55" customFormat="1" ht="13.5" customHeight="1">
      <c r="A58" s="62"/>
      <c r="B58" s="62"/>
      <c r="C58" s="70"/>
      <c r="D58" s="57"/>
      <c r="E58" s="146"/>
      <c r="F58" s="57"/>
      <c r="G58" s="146"/>
      <c r="H58" s="58"/>
      <c r="I58" s="146"/>
    </row>
    <row r="59" spans="1:9" s="55" customFormat="1" ht="13.5" customHeight="1">
      <c r="A59" s="62"/>
      <c r="B59" s="62"/>
      <c r="C59" s="70"/>
      <c r="D59" s="58"/>
      <c r="E59" s="146"/>
      <c r="F59" s="58"/>
      <c r="G59" s="146"/>
      <c r="H59" s="58"/>
      <c r="I59" s="146"/>
    </row>
    <row r="60" spans="1:9" s="55" customFormat="1" ht="8.1" customHeight="1">
      <c r="A60" s="62"/>
      <c r="B60" s="62"/>
      <c r="C60" s="68"/>
      <c r="D60" s="58"/>
      <c r="E60" s="60"/>
      <c r="F60" s="58"/>
      <c r="G60" s="60"/>
      <c r="H60" s="58"/>
      <c r="I60" s="60"/>
    </row>
    <row r="61" spans="1:9" s="55" customFormat="1" ht="13.5" customHeight="1">
      <c r="A61" s="62"/>
      <c r="B61" s="53" t="s">
        <v>55</v>
      </c>
      <c r="C61" s="68"/>
      <c r="D61" s="58"/>
      <c r="E61" s="60"/>
      <c r="F61" s="58"/>
      <c r="G61" s="60"/>
      <c r="H61" s="58"/>
      <c r="I61" s="60"/>
    </row>
    <row r="62" spans="1:9" s="55" customFormat="1" ht="13.5" customHeight="1">
      <c r="A62" s="62"/>
      <c r="B62" s="62"/>
      <c r="C62" s="70"/>
      <c r="D62" s="57"/>
      <c r="E62" s="146"/>
      <c r="F62" s="57"/>
      <c r="G62" s="146"/>
      <c r="H62" s="58"/>
      <c r="I62" s="146"/>
    </row>
    <row r="63" spans="1:9" s="55" customFormat="1" ht="13.5" customHeight="1">
      <c r="A63" s="62"/>
      <c r="B63" s="62"/>
      <c r="C63" s="70" t="s">
        <v>186</v>
      </c>
      <c r="D63" s="57"/>
      <c r="E63" s="146">
        <v>274560</v>
      </c>
      <c r="F63" s="57"/>
      <c r="G63" s="146">
        <v>502161</v>
      </c>
      <c r="H63" s="58"/>
      <c r="I63" s="146">
        <v>217460</v>
      </c>
    </row>
    <row r="64" spans="1:9" s="55" customFormat="1" ht="13.5" customHeight="1">
      <c r="A64" s="62"/>
      <c r="B64" s="62"/>
      <c r="C64" s="70"/>
      <c r="D64" s="58"/>
      <c r="E64" s="146"/>
      <c r="F64" s="58"/>
      <c r="G64" s="146"/>
      <c r="H64" s="58"/>
      <c r="I64" s="215"/>
    </row>
    <row r="65" spans="1:10" s="55" customFormat="1" ht="13.5" customHeight="1">
      <c r="A65" s="62"/>
      <c r="B65" s="62"/>
      <c r="C65" s="70"/>
      <c r="D65" s="58"/>
      <c r="E65" s="146"/>
      <c r="F65" s="58"/>
      <c r="G65" s="146"/>
      <c r="H65" s="58"/>
      <c r="I65" s="146"/>
    </row>
    <row r="66" spans="1:10" s="55" customFormat="1" ht="8.1" customHeight="1">
      <c r="A66" s="62"/>
      <c r="B66" s="62"/>
      <c r="C66" s="71"/>
      <c r="D66" s="58"/>
      <c r="E66" s="72"/>
      <c r="F66" s="72"/>
      <c r="G66" s="72"/>
      <c r="H66" s="72"/>
      <c r="I66" s="72"/>
      <c r="J66" s="73"/>
    </row>
    <row r="67" spans="1:10" s="55" customFormat="1" ht="13.5" customHeight="1">
      <c r="A67" s="62"/>
      <c r="B67" s="62"/>
      <c r="C67" s="54" t="s">
        <v>56</v>
      </c>
      <c r="D67" s="57" t="s">
        <v>97</v>
      </c>
      <c r="E67" s="156">
        <f>SUM(E10:E65)</f>
        <v>25531211</v>
      </c>
      <c r="F67" s="58" t="s">
        <v>97</v>
      </c>
      <c r="G67" s="156">
        <f>SUM(G10:G65)</f>
        <v>27109374</v>
      </c>
      <c r="H67" s="58" t="s">
        <v>97</v>
      </c>
      <c r="I67" s="156">
        <f>SUM(I10:I65)</f>
        <v>25594094</v>
      </c>
      <c r="J67" s="73"/>
    </row>
    <row r="68" spans="1:10" s="55" customFormat="1" ht="13.5" customHeight="1">
      <c r="A68" s="62"/>
      <c r="B68" s="62"/>
      <c r="C68" s="54"/>
      <c r="D68" s="57"/>
      <c r="E68" s="143"/>
      <c r="F68" s="58"/>
      <c r="G68" s="143"/>
      <c r="H68" s="58"/>
      <c r="I68" s="143"/>
      <c r="J68" s="73"/>
    </row>
    <row r="69" spans="1:10" s="55" customFormat="1" ht="30.75" customHeight="1">
      <c r="A69" s="62"/>
      <c r="B69" s="144" t="s">
        <v>94</v>
      </c>
      <c r="C69" s="353" t="s">
        <v>95</v>
      </c>
      <c r="D69" s="353"/>
      <c r="E69" s="353"/>
      <c r="F69" s="353"/>
      <c r="G69" s="353"/>
      <c r="H69" s="353"/>
      <c r="I69" s="353"/>
      <c r="J69" s="73"/>
    </row>
    <row r="70" spans="1:10" s="55" customFormat="1" ht="8.1" customHeight="1">
      <c r="A70" s="62"/>
      <c r="B70" s="62"/>
      <c r="C70" s="54"/>
      <c r="D70" s="57"/>
      <c r="E70" s="74"/>
      <c r="F70" s="58"/>
      <c r="G70" s="74"/>
      <c r="H70" s="58"/>
      <c r="I70" s="74"/>
      <c r="J70" s="73"/>
    </row>
    <row r="71" spans="1:10" s="55" customFormat="1" ht="13.5" customHeight="1">
      <c r="A71" s="75" t="s">
        <v>57</v>
      </c>
      <c r="B71" s="62"/>
      <c r="C71" s="62"/>
      <c r="D71" s="58"/>
      <c r="E71" s="63"/>
      <c r="F71" s="58"/>
      <c r="G71" s="63"/>
      <c r="H71" s="58"/>
      <c r="I71" s="63"/>
      <c r="J71" s="73"/>
    </row>
    <row r="72" spans="1:10" s="55" customFormat="1" ht="8.1" customHeight="1">
      <c r="A72" s="75"/>
      <c r="B72" s="62"/>
      <c r="C72" s="62"/>
      <c r="D72" s="58"/>
      <c r="E72" s="63"/>
      <c r="F72" s="58"/>
      <c r="G72" s="63"/>
      <c r="H72" s="58"/>
      <c r="I72" s="63"/>
      <c r="J72" s="73"/>
    </row>
    <row r="73" spans="1:10" s="55" customFormat="1" ht="13.5" customHeight="1">
      <c r="A73" s="62"/>
      <c r="B73" s="176" t="s">
        <v>187</v>
      </c>
      <c r="C73" s="234"/>
      <c r="D73" s="58"/>
      <c r="E73" s="63"/>
      <c r="F73" s="58"/>
      <c r="G73" s="63"/>
      <c r="H73" s="58"/>
      <c r="I73" s="63"/>
      <c r="J73" s="73"/>
    </row>
    <row r="74" spans="1:10" s="55" customFormat="1" ht="13.5" customHeight="1">
      <c r="A74" s="62"/>
      <c r="B74" s="62"/>
      <c r="C74" s="70" t="s">
        <v>188</v>
      </c>
      <c r="D74" s="57" t="s">
        <v>97</v>
      </c>
      <c r="E74" s="146">
        <v>-75839</v>
      </c>
      <c r="F74" s="57" t="s">
        <v>97</v>
      </c>
      <c r="G74" s="146"/>
      <c r="H74" s="57" t="s">
        <v>97</v>
      </c>
      <c r="I74" s="146">
        <v>-71690</v>
      </c>
    </row>
    <row r="75" spans="1:10" s="55" customFormat="1" ht="13.5" customHeight="1">
      <c r="A75" s="62"/>
      <c r="B75" s="62"/>
      <c r="C75" s="70" t="s">
        <v>189</v>
      </c>
      <c r="D75" s="57"/>
      <c r="E75" s="146">
        <v>265000</v>
      </c>
      <c r="F75" s="57"/>
      <c r="G75" s="146">
        <v>648961</v>
      </c>
      <c r="H75" s="57"/>
      <c r="I75" s="146">
        <v>265000</v>
      </c>
    </row>
    <row r="76" spans="1:10" s="55" customFormat="1" ht="13.5" customHeight="1">
      <c r="A76" s="62"/>
      <c r="B76" s="62"/>
      <c r="C76" s="70" t="s">
        <v>190</v>
      </c>
      <c r="D76" s="57"/>
      <c r="E76" s="146">
        <v>8935000</v>
      </c>
      <c r="F76" s="57"/>
      <c r="G76" s="146">
        <v>8180000</v>
      </c>
      <c r="H76" s="57"/>
      <c r="I76" s="146">
        <v>8100000</v>
      </c>
    </row>
    <row r="77" spans="1:10" s="55" customFormat="1" ht="13.5" customHeight="1">
      <c r="A77" s="62"/>
      <c r="B77" s="62"/>
      <c r="C77" s="70" t="s">
        <v>191</v>
      </c>
      <c r="D77" s="57"/>
      <c r="E77" s="146">
        <v>3037000</v>
      </c>
      <c r="F77" s="57"/>
      <c r="G77" s="146">
        <v>1534000</v>
      </c>
      <c r="H77" s="57"/>
      <c r="I77" s="146">
        <v>3037000</v>
      </c>
    </row>
    <row r="78" spans="1:10" s="55" customFormat="1" ht="13.5" customHeight="1">
      <c r="A78" s="62"/>
      <c r="B78" s="62"/>
      <c r="C78" s="70" t="s">
        <v>185</v>
      </c>
      <c r="D78" s="58"/>
      <c r="E78" s="146">
        <v>70000</v>
      </c>
      <c r="F78" s="58"/>
      <c r="G78" s="146">
        <v>70091</v>
      </c>
      <c r="H78" s="58"/>
      <c r="I78" s="146">
        <v>70000</v>
      </c>
    </row>
    <row r="79" spans="1:10" s="55" customFormat="1" ht="13.5" customHeight="1">
      <c r="A79" s="62"/>
      <c r="B79" s="62"/>
      <c r="C79" s="70" t="s">
        <v>192</v>
      </c>
      <c r="D79" s="58"/>
      <c r="E79" s="146">
        <v>303100</v>
      </c>
      <c r="F79" s="58"/>
      <c r="G79" s="146">
        <v>803224</v>
      </c>
      <c r="H79" s="58"/>
      <c r="I79" s="146">
        <v>313100</v>
      </c>
    </row>
    <row r="80" spans="1:10" s="55" customFormat="1" ht="13.5" customHeight="1">
      <c r="A80" s="62"/>
      <c r="B80" s="62"/>
      <c r="C80" s="235" t="s">
        <v>193</v>
      </c>
      <c r="D80" s="57" t="s">
        <v>97</v>
      </c>
      <c r="E80" s="156">
        <f>SUM(E74:E79)</f>
        <v>12534261</v>
      </c>
      <c r="F80" s="57" t="s">
        <v>97</v>
      </c>
      <c r="G80" s="156">
        <f>SUM(G74:G79)</f>
        <v>11236276</v>
      </c>
      <c r="H80" s="57" t="s">
        <v>97</v>
      </c>
      <c r="I80" s="156">
        <f>SUM(I74:I79)</f>
        <v>11713410</v>
      </c>
    </row>
    <row r="81" spans="1:20" s="55" customFormat="1" ht="8.1" customHeight="1">
      <c r="A81" s="62"/>
      <c r="B81" s="62"/>
      <c r="C81" s="68"/>
      <c r="D81" s="58"/>
      <c r="E81" s="60"/>
      <c r="F81" s="58"/>
      <c r="G81" s="60"/>
      <c r="H81" s="58"/>
      <c r="I81" s="60"/>
    </row>
    <row r="82" spans="1:20" s="55" customFormat="1" ht="12.75" customHeight="1">
      <c r="A82" s="62"/>
      <c r="B82" s="176" t="s">
        <v>194</v>
      </c>
      <c r="C82" s="68"/>
      <c r="D82" s="58"/>
      <c r="E82" s="60"/>
      <c r="F82" s="58"/>
      <c r="G82" s="60"/>
      <c r="H82" s="58"/>
      <c r="I82" s="60"/>
      <c r="P82" s="76"/>
      <c r="R82" s="76"/>
      <c r="T82" s="76"/>
    </row>
    <row r="83" spans="1:20" s="55" customFormat="1" ht="13.5" customHeight="1">
      <c r="A83" s="62"/>
      <c r="B83" s="62"/>
      <c r="C83" s="70" t="s">
        <v>189</v>
      </c>
      <c r="D83" s="57" t="s">
        <v>97</v>
      </c>
      <c r="E83" s="146">
        <v>1156170</v>
      </c>
      <c r="F83" s="57" t="s">
        <v>97</v>
      </c>
      <c r="G83" s="146">
        <v>951693</v>
      </c>
      <c r="H83" s="57" t="s">
        <v>97</v>
      </c>
      <c r="I83" s="146">
        <v>1002910</v>
      </c>
      <c r="P83" s="76"/>
      <c r="R83" s="76"/>
      <c r="T83" s="76"/>
    </row>
    <row r="84" spans="1:20" s="55" customFormat="1" ht="13.5" customHeight="1">
      <c r="A84" s="62"/>
      <c r="B84" s="62"/>
      <c r="C84" s="70" t="s">
        <v>190</v>
      </c>
      <c r="D84" s="58"/>
      <c r="E84" s="146">
        <v>797837</v>
      </c>
      <c r="F84" s="58"/>
      <c r="G84" s="146">
        <v>724772</v>
      </c>
      <c r="H84" s="58"/>
      <c r="I84" s="146">
        <v>897328</v>
      </c>
      <c r="P84" s="76"/>
      <c r="R84" s="76"/>
      <c r="T84" s="76"/>
    </row>
    <row r="85" spans="1:20" s="55" customFormat="1" ht="13.5" customHeight="1">
      <c r="A85" s="62"/>
      <c r="B85" s="62"/>
      <c r="C85" s="70" t="s">
        <v>191</v>
      </c>
      <c r="D85" s="58"/>
      <c r="E85" s="146">
        <v>700</v>
      </c>
      <c r="F85" s="58"/>
      <c r="G85" s="146">
        <v>7363</v>
      </c>
      <c r="H85" s="58"/>
      <c r="I85" s="146">
        <v>1400</v>
      </c>
      <c r="P85" s="76"/>
      <c r="R85" s="76"/>
      <c r="T85" s="76"/>
    </row>
    <row r="86" spans="1:20" s="55" customFormat="1" ht="13.5" customHeight="1">
      <c r="A86" s="62"/>
      <c r="B86" s="62"/>
      <c r="C86" s="70" t="s">
        <v>185</v>
      </c>
      <c r="D86" s="58"/>
      <c r="E86" s="146"/>
      <c r="F86" s="58"/>
      <c r="G86" s="146">
        <v>971</v>
      </c>
      <c r="H86" s="58"/>
      <c r="I86" s="146">
        <v>876</v>
      </c>
      <c r="P86" s="76"/>
      <c r="R86" s="76"/>
      <c r="T86" s="76"/>
    </row>
    <row r="87" spans="1:20" s="55" customFormat="1" ht="13.5" customHeight="1">
      <c r="A87" s="62"/>
      <c r="B87" s="62"/>
      <c r="C87" s="70" t="s">
        <v>192</v>
      </c>
      <c r="D87" s="58"/>
      <c r="E87" s="146"/>
      <c r="F87" s="58"/>
      <c r="G87" s="146"/>
      <c r="H87" s="58"/>
      <c r="I87" s="146"/>
      <c r="P87" s="76"/>
      <c r="R87" s="76"/>
      <c r="T87" s="76"/>
    </row>
    <row r="88" spans="1:20" s="55" customFormat="1" ht="13.5" customHeight="1">
      <c r="A88" s="62"/>
      <c r="B88" s="62"/>
      <c r="C88" s="235" t="s">
        <v>195</v>
      </c>
      <c r="D88" s="57" t="s">
        <v>97</v>
      </c>
      <c r="E88" s="156">
        <f>SUM(E83:E87)</f>
        <v>1954707</v>
      </c>
      <c r="F88" s="57" t="s">
        <v>97</v>
      </c>
      <c r="G88" s="156">
        <f>SUM(G83:G87)</f>
        <v>1684799</v>
      </c>
      <c r="H88" s="57" t="s">
        <v>97</v>
      </c>
      <c r="I88" s="156">
        <f>SUM(I83:I87)</f>
        <v>1902514</v>
      </c>
    </row>
    <row r="89" spans="1:20" s="55" customFormat="1" ht="8.1" customHeight="1">
      <c r="A89" s="62"/>
      <c r="B89" s="62"/>
      <c r="C89" s="68"/>
      <c r="D89" s="58"/>
      <c r="E89" s="60"/>
      <c r="F89" s="58"/>
      <c r="G89" s="60"/>
      <c r="H89" s="58"/>
      <c r="I89" s="60"/>
      <c r="P89" s="77"/>
      <c r="Q89" s="78"/>
      <c r="R89" s="77"/>
      <c r="S89" s="78"/>
      <c r="T89" s="77"/>
    </row>
    <row r="90" spans="1:20" s="55" customFormat="1" ht="12.75" customHeight="1">
      <c r="A90" s="62"/>
      <c r="B90" s="176" t="s">
        <v>197</v>
      </c>
      <c r="C90" s="176"/>
      <c r="D90" s="58"/>
      <c r="E90" s="60"/>
      <c r="F90" s="58"/>
      <c r="G90" s="60"/>
      <c r="H90" s="58"/>
      <c r="I90" s="60"/>
    </row>
    <row r="91" spans="1:20" s="55" customFormat="1" ht="13.5" customHeight="1">
      <c r="A91" s="62"/>
      <c r="B91" s="62"/>
      <c r="C91" s="70" t="s">
        <v>189</v>
      </c>
      <c r="D91" s="58" t="s">
        <v>97</v>
      </c>
      <c r="E91" s="146">
        <v>256296</v>
      </c>
      <c r="F91" s="58" t="s">
        <v>97</v>
      </c>
      <c r="G91" s="146">
        <v>256296</v>
      </c>
      <c r="H91" s="58" t="s">
        <v>97</v>
      </c>
      <c r="I91" s="146">
        <v>256296</v>
      </c>
    </row>
    <row r="92" spans="1:20" s="55" customFormat="1" ht="13.5" customHeight="1">
      <c r="A92" s="62"/>
      <c r="B92" s="62"/>
      <c r="C92" s="70" t="s">
        <v>185</v>
      </c>
      <c r="D92" s="58"/>
      <c r="E92" s="146"/>
      <c r="F92" s="58"/>
      <c r="G92" s="146"/>
      <c r="H92" s="58"/>
      <c r="I92" s="146">
        <v>0</v>
      </c>
    </row>
    <row r="93" spans="1:20" s="55" customFormat="1" ht="13.5" customHeight="1">
      <c r="A93" s="62"/>
      <c r="B93" s="62"/>
      <c r="C93" s="228" t="s">
        <v>196</v>
      </c>
      <c r="D93" s="57" t="s">
        <v>97</v>
      </c>
      <c r="E93" s="156">
        <f>SUM(E91:E92)</f>
        <v>256296</v>
      </c>
      <c r="F93" s="57" t="s">
        <v>97</v>
      </c>
      <c r="G93" s="156">
        <f>SUM(G91:G92)</f>
        <v>256296</v>
      </c>
      <c r="H93" s="57" t="s">
        <v>97</v>
      </c>
      <c r="I93" s="156">
        <f>SUM(I91:I92)</f>
        <v>256296</v>
      </c>
    </row>
    <row r="94" spans="1:20" s="55" customFormat="1" ht="8.1" customHeight="1">
      <c r="A94" s="62"/>
      <c r="B94" s="62"/>
      <c r="C94" s="68"/>
      <c r="D94" s="58"/>
      <c r="E94" s="60"/>
      <c r="F94" s="58"/>
      <c r="G94" s="60"/>
      <c r="H94" s="58"/>
      <c r="I94" s="60"/>
      <c r="P94" s="77"/>
      <c r="Q94" s="78"/>
      <c r="R94" s="77"/>
      <c r="S94" s="78"/>
      <c r="T94" s="77"/>
    </row>
    <row r="95" spans="1:20" s="55" customFormat="1" ht="12.75" customHeight="1">
      <c r="A95" s="62"/>
      <c r="B95" s="176" t="s">
        <v>198</v>
      </c>
      <c r="C95" s="176"/>
      <c r="D95" s="58"/>
      <c r="E95" s="60"/>
      <c r="F95" s="58"/>
      <c r="G95" s="60"/>
      <c r="H95" s="58"/>
      <c r="I95" s="60"/>
    </row>
    <row r="96" spans="1:20" s="55" customFormat="1" ht="13.5" customHeight="1">
      <c r="A96" s="62"/>
      <c r="B96" s="62"/>
      <c r="C96" s="70" t="s">
        <v>188</v>
      </c>
      <c r="D96" s="58" t="s">
        <v>97</v>
      </c>
      <c r="E96" s="146">
        <v>-41892</v>
      </c>
      <c r="F96" s="58" t="s">
        <v>97</v>
      </c>
      <c r="G96" s="146"/>
      <c r="H96" s="58" t="s">
        <v>97</v>
      </c>
      <c r="I96" s="146">
        <v>-40035</v>
      </c>
    </row>
    <row r="97" spans="1:20" s="55" customFormat="1" ht="13.5" customHeight="1">
      <c r="A97" s="62"/>
      <c r="B97" s="62"/>
      <c r="C97" s="70" t="s">
        <v>189</v>
      </c>
      <c r="D97" s="58"/>
      <c r="E97" s="146"/>
      <c r="F97" s="58"/>
      <c r="G97" s="146"/>
      <c r="H97" s="58"/>
      <c r="I97" s="146"/>
    </row>
    <row r="98" spans="1:20" s="55" customFormat="1" ht="13.5" customHeight="1">
      <c r="A98" s="62"/>
      <c r="B98" s="62"/>
      <c r="C98" s="70" t="s">
        <v>190</v>
      </c>
      <c r="D98" s="58"/>
      <c r="E98" s="146">
        <v>23000</v>
      </c>
      <c r="F98" s="58"/>
      <c r="G98" s="146">
        <v>23000</v>
      </c>
      <c r="H98" s="58"/>
      <c r="I98" s="146">
        <v>23000</v>
      </c>
    </row>
    <row r="99" spans="1:20" s="55" customFormat="1" ht="13.5" customHeight="1">
      <c r="A99" s="62"/>
      <c r="B99" s="62"/>
      <c r="C99" s="70" t="s">
        <v>191</v>
      </c>
      <c r="D99" s="58"/>
      <c r="E99" s="146"/>
      <c r="F99" s="58"/>
      <c r="G99" s="146"/>
      <c r="H99" s="58"/>
      <c r="I99" s="146"/>
    </row>
    <row r="100" spans="1:20" s="55" customFormat="1" ht="13.5" customHeight="1">
      <c r="A100" s="62"/>
      <c r="B100" s="62"/>
      <c r="C100" s="70" t="s">
        <v>185</v>
      </c>
      <c r="D100" s="58"/>
      <c r="E100" s="146">
        <v>8000</v>
      </c>
      <c r="F100" s="58"/>
      <c r="G100" s="146">
        <v>8000</v>
      </c>
      <c r="H100" s="58"/>
      <c r="I100" s="146">
        <v>6000</v>
      </c>
    </row>
    <row r="101" spans="1:20" s="55" customFormat="1" ht="13.5" customHeight="1">
      <c r="A101" s="62"/>
      <c r="B101" s="62"/>
      <c r="C101" s="70" t="s">
        <v>192</v>
      </c>
      <c r="D101" s="58"/>
      <c r="E101" s="146">
        <v>2000</v>
      </c>
      <c r="F101" s="58"/>
      <c r="G101" s="146">
        <v>2000</v>
      </c>
      <c r="H101" s="58"/>
      <c r="I101" s="146">
        <v>2000</v>
      </c>
    </row>
    <row r="102" spans="1:20" s="55" customFormat="1" ht="13.5" customHeight="1">
      <c r="A102" s="62"/>
      <c r="B102" s="62"/>
      <c r="C102" s="228" t="s">
        <v>199</v>
      </c>
      <c r="D102" s="57" t="s">
        <v>97</v>
      </c>
      <c r="E102" s="156">
        <f t="shared" ref="E102" si="0">SUM(E96:E101)</f>
        <v>-8892</v>
      </c>
      <c r="F102" s="57" t="s">
        <v>97</v>
      </c>
      <c r="G102" s="156">
        <f t="shared" ref="G102" si="1">SUM(G96:G101)</f>
        <v>33000</v>
      </c>
      <c r="H102" s="57" t="s">
        <v>97</v>
      </c>
      <c r="I102" s="156">
        <f t="shared" ref="I102" si="2">SUM(I96:I101)</f>
        <v>-9035</v>
      </c>
    </row>
    <row r="103" spans="1:20" s="55" customFormat="1" ht="8.1" customHeight="1">
      <c r="A103" s="62"/>
      <c r="B103" s="62"/>
      <c r="C103" s="68"/>
      <c r="D103" s="58"/>
      <c r="E103" s="60"/>
      <c r="F103" s="58"/>
      <c r="G103" s="60"/>
      <c r="H103" s="58"/>
      <c r="I103" s="60"/>
      <c r="P103" s="77"/>
      <c r="Q103" s="78"/>
      <c r="R103" s="77"/>
      <c r="S103" s="78"/>
      <c r="T103" s="77"/>
    </row>
    <row r="104" spans="1:20" s="55" customFormat="1" ht="12.75" customHeight="1">
      <c r="A104" s="62"/>
      <c r="B104" s="176" t="s">
        <v>200</v>
      </c>
      <c r="C104" s="176"/>
      <c r="D104" s="58"/>
      <c r="E104" s="60"/>
      <c r="F104" s="58"/>
      <c r="G104" s="60"/>
      <c r="H104" s="58"/>
      <c r="I104" s="60"/>
    </row>
    <row r="105" spans="1:20" s="55" customFormat="1" ht="13.5" customHeight="1">
      <c r="A105" s="62"/>
      <c r="B105" s="62" t="s">
        <v>68</v>
      </c>
      <c r="C105" s="70" t="s">
        <v>189</v>
      </c>
      <c r="D105" s="58" t="s">
        <v>97</v>
      </c>
      <c r="E105" s="146">
        <v>21000</v>
      </c>
      <c r="F105" s="58" t="s">
        <v>97</v>
      </c>
      <c r="G105" s="146">
        <v>10000</v>
      </c>
      <c r="H105" s="58" t="s">
        <v>97</v>
      </c>
      <c r="I105" s="146">
        <v>10000</v>
      </c>
    </row>
    <row r="106" spans="1:20" s="55" customFormat="1" ht="13.5" customHeight="1">
      <c r="A106" s="62"/>
      <c r="B106" s="62"/>
      <c r="C106" s="70" t="s">
        <v>190</v>
      </c>
      <c r="D106" s="58"/>
      <c r="E106" s="146">
        <v>220000</v>
      </c>
      <c r="F106" s="58"/>
      <c r="G106" s="146">
        <v>220000</v>
      </c>
      <c r="H106" s="58"/>
      <c r="I106" s="146">
        <v>220000</v>
      </c>
    </row>
    <row r="107" spans="1:20" s="55" customFormat="1" ht="13.5" customHeight="1">
      <c r="A107" s="62"/>
      <c r="B107" s="62"/>
      <c r="C107" s="70" t="s">
        <v>191</v>
      </c>
      <c r="D107" s="58"/>
      <c r="E107" s="146"/>
      <c r="F107" s="58"/>
      <c r="G107" s="146"/>
      <c r="H107" s="58"/>
      <c r="I107" s="146"/>
    </row>
    <row r="108" spans="1:20" s="55" customFormat="1" ht="13.5" customHeight="1">
      <c r="A108" s="62"/>
      <c r="B108" s="62"/>
      <c r="C108" s="70" t="s">
        <v>185</v>
      </c>
      <c r="D108" s="58"/>
      <c r="E108" s="146">
        <v>1500</v>
      </c>
      <c r="F108" s="58"/>
      <c r="G108" s="146">
        <v>1500</v>
      </c>
      <c r="H108" s="58"/>
      <c r="I108" s="146">
        <v>1500</v>
      </c>
    </row>
    <row r="109" spans="1:20" s="55" customFormat="1" ht="13.5" customHeight="1">
      <c r="A109" s="62"/>
      <c r="B109" s="62"/>
      <c r="C109" s="70" t="s">
        <v>192</v>
      </c>
      <c r="D109" s="58"/>
      <c r="E109" s="146"/>
      <c r="F109" s="58"/>
      <c r="G109" s="146">
        <v>0</v>
      </c>
      <c r="H109" s="58"/>
      <c r="I109" s="146"/>
    </row>
    <row r="110" spans="1:20" s="55" customFormat="1" ht="13.5" customHeight="1">
      <c r="A110" s="62"/>
      <c r="B110" s="62"/>
      <c r="C110" s="228" t="s">
        <v>201</v>
      </c>
      <c r="D110" s="57" t="s">
        <v>97</v>
      </c>
      <c r="E110" s="156">
        <f t="shared" ref="E110" si="3">SUM(E105:E109)</f>
        <v>242500</v>
      </c>
      <c r="F110" s="57" t="s">
        <v>97</v>
      </c>
      <c r="G110" s="156">
        <f t="shared" ref="G110" si="4">SUM(G105:G109)</f>
        <v>231500</v>
      </c>
      <c r="H110" s="57" t="s">
        <v>97</v>
      </c>
      <c r="I110" s="156">
        <f t="shared" ref="I110" si="5">SUM(I105:I109)</f>
        <v>231500</v>
      </c>
    </row>
    <row r="111" spans="1:20" s="55" customFormat="1" ht="8.1" customHeight="1">
      <c r="A111" s="62"/>
      <c r="B111" s="62"/>
      <c r="C111" s="68"/>
      <c r="D111" s="58"/>
      <c r="E111" s="60"/>
      <c r="F111" s="58"/>
      <c r="G111" s="60"/>
      <c r="H111" s="58"/>
      <c r="I111" s="60"/>
      <c r="P111" s="77"/>
      <c r="Q111" s="78"/>
      <c r="R111" s="77"/>
      <c r="S111" s="78"/>
      <c r="T111" s="77"/>
    </row>
    <row r="112" spans="1:20" s="55" customFormat="1" ht="12.75" customHeight="1">
      <c r="A112" s="62"/>
      <c r="B112" s="176" t="s">
        <v>202</v>
      </c>
      <c r="C112" s="176"/>
      <c r="D112" s="58"/>
      <c r="E112" s="60"/>
      <c r="F112" s="58"/>
      <c r="G112" s="60"/>
      <c r="H112" s="58"/>
      <c r="I112" s="60"/>
    </row>
    <row r="113" spans="1:20" s="55" customFormat="1" ht="13.5" customHeight="1">
      <c r="A113" s="62"/>
      <c r="B113" s="62"/>
      <c r="C113" s="70" t="s">
        <v>189</v>
      </c>
      <c r="D113" s="58" t="s">
        <v>97</v>
      </c>
      <c r="E113" s="146">
        <v>389189</v>
      </c>
      <c r="F113" s="58" t="s">
        <v>97</v>
      </c>
      <c r="G113" s="146">
        <v>529285</v>
      </c>
      <c r="H113" s="58" t="s">
        <v>97</v>
      </c>
      <c r="I113" s="146">
        <v>310875</v>
      </c>
    </row>
    <row r="114" spans="1:20" s="55" customFormat="1" ht="13.5" customHeight="1">
      <c r="A114" s="62"/>
      <c r="B114" s="62"/>
      <c r="C114" s="70" t="s">
        <v>190</v>
      </c>
      <c r="D114" s="58"/>
      <c r="E114" s="146">
        <v>515602</v>
      </c>
      <c r="F114" s="58"/>
      <c r="G114" s="146">
        <v>266350</v>
      </c>
      <c r="H114" s="58"/>
      <c r="I114" s="146">
        <v>344199</v>
      </c>
    </row>
    <row r="115" spans="1:20" s="55" customFormat="1" ht="13.5" customHeight="1">
      <c r="A115" s="62"/>
      <c r="B115" s="62"/>
      <c r="C115" s="70" t="s">
        <v>191</v>
      </c>
      <c r="D115" s="58"/>
      <c r="E115" s="146"/>
      <c r="F115" s="58"/>
      <c r="G115" s="146"/>
      <c r="H115" s="58"/>
      <c r="I115" s="146"/>
    </row>
    <row r="116" spans="1:20" s="55" customFormat="1" ht="13.5" customHeight="1">
      <c r="A116" s="62"/>
      <c r="B116" s="62"/>
      <c r="C116" s="70" t="s">
        <v>203</v>
      </c>
      <c r="D116" s="58"/>
      <c r="E116" s="146">
        <v>93000</v>
      </c>
      <c r="F116" s="58"/>
      <c r="G116" s="146">
        <v>83817</v>
      </c>
      <c r="H116" s="58"/>
      <c r="I116" s="146">
        <v>65000</v>
      </c>
    </row>
    <row r="117" spans="1:20" s="55" customFormat="1" ht="13.5" customHeight="1">
      <c r="A117" s="62"/>
      <c r="B117" s="62"/>
      <c r="C117" s="70" t="s">
        <v>185</v>
      </c>
      <c r="D117" s="58"/>
      <c r="E117" s="146">
        <v>24682</v>
      </c>
      <c r="F117" s="58"/>
      <c r="G117" s="146">
        <v>11524</v>
      </c>
      <c r="H117" s="58"/>
      <c r="I117" s="146">
        <v>14020</v>
      </c>
    </row>
    <row r="118" spans="1:20" s="55" customFormat="1" ht="13.5" customHeight="1">
      <c r="A118" s="62"/>
      <c r="B118" s="62"/>
      <c r="C118" s="70" t="s">
        <v>192</v>
      </c>
      <c r="D118" s="58"/>
      <c r="E118" s="146">
        <v>355100</v>
      </c>
      <c r="F118" s="58"/>
      <c r="G118" s="146">
        <v>300028</v>
      </c>
      <c r="H118" s="58"/>
      <c r="I118" s="146">
        <v>221000</v>
      </c>
    </row>
    <row r="119" spans="1:20" s="55" customFormat="1" ht="13.5" customHeight="1">
      <c r="A119" s="62"/>
      <c r="B119" s="62"/>
      <c r="C119" s="228" t="s">
        <v>204</v>
      </c>
      <c r="D119" s="57" t="s">
        <v>97</v>
      </c>
      <c r="E119" s="156">
        <f t="shared" ref="E119" si="6">SUM(E113:E118)</f>
        <v>1377573</v>
      </c>
      <c r="F119" s="57" t="s">
        <v>97</v>
      </c>
      <c r="G119" s="156">
        <f t="shared" ref="G119" si="7">SUM(G113:G118)</f>
        <v>1191004</v>
      </c>
      <c r="H119" s="57" t="s">
        <v>97</v>
      </c>
      <c r="I119" s="156">
        <f t="shared" ref="I119" si="8">SUM(I113:I118)</f>
        <v>955094</v>
      </c>
    </row>
    <row r="120" spans="1:20" s="55" customFormat="1" ht="8.1" customHeight="1">
      <c r="A120" s="62"/>
      <c r="B120" s="62"/>
      <c r="C120" s="68"/>
      <c r="D120" s="58"/>
      <c r="E120" s="60"/>
      <c r="F120" s="58"/>
      <c r="G120" s="60"/>
      <c r="H120" s="58"/>
      <c r="I120" s="60"/>
      <c r="P120" s="77"/>
      <c r="Q120" s="78"/>
      <c r="R120" s="77"/>
      <c r="S120" s="78"/>
      <c r="T120" s="77"/>
    </row>
    <row r="121" spans="1:20" s="55" customFormat="1" ht="12.75" customHeight="1">
      <c r="A121" s="62"/>
      <c r="B121" s="176" t="s">
        <v>205</v>
      </c>
      <c r="C121" s="176"/>
      <c r="D121" s="58"/>
      <c r="E121" s="60"/>
      <c r="F121" s="58"/>
      <c r="G121" s="60"/>
      <c r="H121" s="58"/>
      <c r="I121" s="60"/>
    </row>
    <row r="122" spans="1:20" s="55" customFormat="1" ht="13.5" customHeight="1">
      <c r="A122" s="62"/>
      <c r="B122" s="62"/>
      <c r="C122" s="70" t="s">
        <v>189</v>
      </c>
      <c r="D122" s="58" t="s">
        <v>97</v>
      </c>
      <c r="E122" s="146">
        <v>2278547</v>
      </c>
      <c r="F122" s="58" t="s">
        <v>97</v>
      </c>
      <c r="G122" s="146">
        <v>2306156</v>
      </c>
      <c r="H122" s="58" t="s">
        <v>97</v>
      </c>
      <c r="I122" s="146">
        <v>776751</v>
      </c>
    </row>
    <row r="123" spans="1:20" s="55" customFormat="1" ht="13.5" customHeight="1">
      <c r="A123" s="62"/>
      <c r="B123" s="62"/>
      <c r="C123" s="70" t="s">
        <v>190</v>
      </c>
      <c r="D123" s="58"/>
      <c r="E123" s="146">
        <v>224700</v>
      </c>
      <c r="F123" s="58"/>
      <c r="G123" s="146">
        <v>222400</v>
      </c>
      <c r="H123" s="58"/>
      <c r="I123" s="146">
        <v>199900</v>
      </c>
    </row>
    <row r="124" spans="1:20" s="55" customFormat="1" ht="13.5" customHeight="1">
      <c r="A124" s="62"/>
      <c r="B124" s="62"/>
      <c r="C124" s="70" t="s">
        <v>191</v>
      </c>
      <c r="D124" s="58"/>
      <c r="E124" s="146">
        <v>200000</v>
      </c>
      <c r="F124" s="58"/>
      <c r="G124" s="146">
        <v>245000</v>
      </c>
      <c r="H124" s="58"/>
      <c r="I124" s="146">
        <v>230000</v>
      </c>
    </row>
    <row r="125" spans="1:20" s="55" customFormat="1" ht="13.5" customHeight="1">
      <c r="A125" s="62"/>
      <c r="B125" s="62"/>
      <c r="C125" s="70" t="s">
        <v>203</v>
      </c>
      <c r="D125" s="58"/>
      <c r="E125" s="146"/>
      <c r="F125" s="58"/>
      <c r="G125" s="146"/>
      <c r="H125" s="58"/>
      <c r="I125" s="146"/>
    </row>
    <row r="126" spans="1:20" s="55" customFormat="1" ht="13.5" customHeight="1">
      <c r="A126" s="62"/>
      <c r="B126" s="62"/>
      <c r="C126" s="70" t="s">
        <v>185</v>
      </c>
      <c r="D126" s="58"/>
      <c r="E126" s="146">
        <v>4000</v>
      </c>
      <c r="F126" s="58"/>
      <c r="G126" s="146">
        <v>5001</v>
      </c>
      <c r="H126" s="58"/>
      <c r="I126" s="146">
        <v>4500</v>
      </c>
    </row>
    <row r="127" spans="1:20" s="55" customFormat="1" ht="13.5" customHeight="1">
      <c r="A127" s="62"/>
      <c r="B127" s="62"/>
      <c r="C127" s="70" t="s">
        <v>192</v>
      </c>
      <c r="D127" s="58"/>
      <c r="E127" s="146">
        <v>1500</v>
      </c>
      <c r="F127" s="58"/>
      <c r="G127" s="146">
        <v>919249</v>
      </c>
      <c r="H127" s="58"/>
      <c r="I127" s="146">
        <v>1500</v>
      </c>
    </row>
    <row r="128" spans="1:20" s="55" customFormat="1" ht="13.5" customHeight="1">
      <c r="A128" s="62"/>
      <c r="B128" s="62"/>
      <c r="C128" s="228" t="s">
        <v>206</v>
      </c>
      <c r="D128" s="57" t="s">
        <v>97</v>
      </c>
      <c r="E128" s="156">
        <f t="shared" ref="E128" si="9">SUM(E122:E127)</f>
        <v>2708747</v>
      </c>
      <c r="F128" s="57" t="s">
        <v>97</v>
      </c>
      <c r="G128" s="156">
        <f t="shared" ref="G128" si="10">SUM(G122:G127)</f>
        <v>3697806</v>
      </c>
      <c r="H128" s="57" t="s">
        <v>97</v>
      </c>
      <c r="I128" s="156">
        <f t="shared" ref="I128" si="11">SUM(I122:I127)</f>
        <v>1212651</v>
      </c>
    </row>
    <row r="129" spans="1:20" s="55" customFormat="1" ht="8.1" customHeight="1">
      <c r="A129" s="62"/>
      <c r="B129" s="62"/>
      <c r="C129" s="68"/>
      <c r="D129" s="58"/>
      <c r="E129" s="60"/>
      <c r="F129" s="58"/>
      <c r="G129" s="60"/>
      <c r="H129" s="58"/>
      <c r="I129" s="60"/>
      <c r="P129" s="77"/>
      <c r="Q129" s="78"/>
      <c r="R129" s="77"/>
      <c r="S129" s="78"/>
      <c r="T129" s="77"/>
    </row>
    <row r="130" spans="1:20" s="55" customFormat="1" ht="12.75" customHeight="1">
      <c r="A130" s="62"/>
      <c r="B130" s="176" t="s">
        <v>207</v>
      </c>
      <c r="C130" s="176"/>
      <c r="D130" s="58"/>
      <c r="E130" s="60"/>
      <c r="F130" s="58"/>
      <c r="G130" s="60"/>
      <c r="H130" s="58"/>
      <c r="I130" s="60"/>
    </row>
    <row r="131" spans="1:20" s="55" customFormat="1" ht="13.5" customHeight="1">
      <c r="A131" s="62"/>
      <c r="B131" s="62"/>
      <c r="C131" s="70" t="s">
        <v>189</v>
      </c>
      <c r="D131" s="58" t="s">
        <v>97</v>
      </c>
      <c r="E131" s="146">
        <v>330614</v>
      </c>
      <c r="F131" s="58" t="s">
        <v>97</v>
      </c>
      <c r="G131" s="146">
        <v>177806</v>
      </c>
      <c r="H131" s="58" t="s">
        <v>97</v>
      </c>
      <c r="I131" s="146">
        <v>167729</v>
      </c>
    </row>
    <row r="132" spans="1:20" s="55" customFormat="1" ht="13.5" customHeight="1">
      <c r="A132" s="62"/>
      <c r="B132" s="62"/>
      <c r="C132" s="70"/>
      <c r="D132" s="58"/>
      <c r="E132" s="146"/>
      <c r="F132" s="58"/>
      <c r="G132" s="146"/>
      <c r="H132" s="58"/>
      <c r="I132" s="146">
        <v>0</v>
      </c>
    </row>
    <row r="133" spans="1:20" s="55" customFormat="1" ht="13.5" customHeight="1">
      <c r="A133" s="62"/>
      <c r="B133" s="62"/>
      <c r="C133" s="70" t="s">
        <v>190</v>
      </c>
      <c r="D133" s="58"/>
      <c r="E133" s="146">
        <v>3076213</v>
      </c>
      <c r="F133" s="58"/>
      <c r="G133" s="146">
        <v>3195720</v>
      </c>
      <c r="H133" s="58"/>
      <c r="I133" s="146">
        <v>3298047</v>
      </c>
    </row>
    <row r="134" spans="1:20" s="55" customFormat="1" ht="13.5" customHeight="1">
      <c r="A134" s="62"/>
      <c r="B134" s="62"/>
      <c r="C134" s="70" t="s">
        <v>191</v>
      </c>
      <c r="D134" s="58" t="s">
        <v>68</v>
      </c>
      <c r="E134" s="146">
        <v>1658348</v>
      </c>
      <c r="F134" s="58"/>
      <c r="G134" s="146">
        <v>1604588</v>
      </c>
      <c r="H134" s="58"/>
      <c r="I134" s="146">
        <v>1661038</v>
      </c>
    </row>
    <row r="135" spans="1:20" s="55" customFormat="1" ht="13.5" customHeight="1">
      <c r="A135" s="62"/>
      <c r="B135" s="62"/>
      <c r="C135" s="70" t="s">
        <v>203</v>
      </c>
      <c r="D135" s="58"/>
      <c r="E135" s="146"/>
      <c r="F135" s="58"/>
      <c r="G135" s="146"/>
      <c r="H135" s="58"/>
      <c r="I135" s="146"/>
    </row>
    <row r="136" spans="1:20" s="55" customFormat="1" ht="13.5" customHeight="1">
      <c r="A136" s="62"/>
      <c r="B136" s="62"/>
      <c r="C136" s="70" t="s">
        <v>185</v>
      </c>
      <c r="D136" s="58"/>
      <c r="E136" s="146">
        <v>23973</v>
      </c>
      <c r="F136" s="58"/>
      <c r="G136" s="146">
        <v>23062</v>
      </c>
      <c r="H136" s="58"/>
      <c r="I136" s="146">
        <v>22820</v>
      </c>
    </row>
    <row r="137" spans="1:20" s="55" customFormat="1" ht="13.5" customHeight="1">
      <c r="A137" s="62"/>
      <c r="B137" s="62"/>
      <c r="C137" s="70" t="s">
        <v>192</v>
      </c>
      <c r="D137" s="58"/>
      <c r="E137" s="146">
        <v>7090</v>
      </c>
      <c r="F137" s="58"/>
      <c r="G137" s="146">
        <v>3855</v>
      </c>
      <c r="H137" s="58"/>
      <c r="I137" s="146">
        <v>6400</v>
      </c>
    </row>
    <row r="138" spans="1:20" s="55" customFormat="1" ht="13.5" customHeight="1">
      <c r="A138" s="62"/>
      <c r="B138" s="62"/>
      <c r="C138" s="228" t="s">
        <v>208</v>
      </c>
      <c r="D138" s="57" t="s">
        <v>97</v>
      </c>
      <c r="E138" s="156">
        <f t="shared" ref="E138" si="12">SUM(E131:E137)</f>
        <v>5096238</v>
      </c>
      <c r="F138" s="57" t="s">
        <v>97</v>
      </c>
      <c r="G138" s="156">
        <f t="shared" ref="G138" si="13">SUM(G131:G137)</f>
        <v>5005031</v>
      </c>
      <c r="H138" s="57" t="s">
        <v>97</v>
      </c>
      <c r="I138" s="156">
        <f t="shared" ref="I138" si="14">SUM(I131:I137)</f>
        <v>5156034</v>
      </c>
    </row>
    <row r="139" spans="1:20" s="55" customFormat="1" ht="8.1" customHeight="1">
      <c r="A139" s="62"/>
      <c r="B139" s="62"/>
      <c r="C139" s="68"/>
      <c r="D139" s="58"/>
      <c r="E139" s="60"/>
      <c r="F139" s="58"/>
      <c r="G139" s="60"/>
      <c r="H139" s="58"/>
      <c r="I139" s="60"/>
      <c r="P139" s="77"/>
      <c r="Q139" s="78"/>
      <c r="R139" s="77"/>
      <c r="S139" s="78"/>
      <c r="T139" s="77"/>
    </row>
    <row r="140" spans="1:20" s="55" customFormat="1" ht="12.75" customHeight="1">
      <c r="A140" s="62"/>
      <c r="B140" s="176" t="s">
        <v>209</v>
      </c>
      <c r="C140" s="176"/>
      <c r="D140" s="58"/>
      <c r="E140" s="60"/>
      <c r="F140" s="58"/>
      <c r="G140" s="60"/>
      <c r="H140" s="58"/>
      <c r="I140" s="60"/>
    </row>
    <row r="141" spans="1:20" s="55" customFormat="1" ht="13.5" customHeight="1">
      <c r="A141" s="62"/>
      <c r="B141" s="62"/>
      <c r="C141" s="70" t="s">
        <v>189</v>
      </c>
      <c r="D141" s="58" t="s">
        <v>97</v>
      </c>
      <c r="E141" s="146">
        <v>374056</v>
      </c>
      <c r="F141" s="58" t="s">
        <v>97</v>
      </c>
      <c r="G141" s="146">
        <v>437007</v>
      </c>
      <c r="H141" s="58" t="s">
        <v>97</v>
      </c>
      <c r="I141" s="146">
        <v>329324</v>
      </c>
    </row>
    <row r="142" spans="1:20" s="55" customFormat="1" ht="13.5" customHeight="1">
      <c r="A142" s="62"/>
      <c r="B142" s="62"/>
      <c r="C142" s="70" t="s">
        <v>190</v>
      </c>
      <c r="D142" s="58"/>
      <c r="E142" s="146">
        <v>253529</v>
      </c>
      <c r="F142" s="58"/>
      <c r="G142" s="146">
        <v>262029</v>
      </c>
      <c r="H142" s="58"/>
      <c r="I142" s="146">
        <v>258745</v>
      </c>
    </row>
    <row r="143" spans="1:20" s="55" customFormat="1" ht="13.5" customHeight="1">
      <c r="A143" s="62"/>
      <c r="B143" s="62"/>
      <c r="C143" s="70" t="s">
        <v>191</v>
      </c>
      <c r="D143" s="58"/>
      <c r="E143" s="146">
        <v>27000</v>
      </c>
      <c r="F143" s="58"/>
      <c r="G143" s="146">
        <v>23479</v>
      </c>
      <c r="H143" s="58"/>
      <c r="I143" s="146">
        <v>34752</v>
      </c>
    </row>
    <row r="144" spans="1:20" s="55" customFormat="1" ht="13.5" customHeight="1">
      <c r="A144" s="62"/>
      <c r="B144" s="62"/>
      <c r="C144" s="70" t="s">
        <v>185</v>
      </c>
      <c r="D144" s="58"/>
      <c r="E144" s="146">
        <v>3336</v>
      </c>
      <c r="F144" s="58"/>
      <c r="G144" s="146">
        <v>2064</v>
      </c>
      <c r="H144" s="58"/>
      <c r="I144" s="146">
        <v>2236</v>
      </c>
    </row>
    <row r="145" spans="1:20" s="55" customFormat="1" ht="13.5" customHeight="1">
      <c r="A145" s="62"/>
      <c r="B145" s="62"/>
      <c r="C145" s="70" t="s">
        <v>192</v>
      </c>
      <c r="D145" s="58"/>
      <c r="E145" s="146"/>
      <c r="F145" s="58"/>
      <c r="G145" s="146"/>
      <c r="H145" s="58"/>
      <c r="I145" s="146"/>
    </row>
    <row r="146" spans="1:20" s="55" customFormat="1" ht="13.5" customHeight="1">
      <c r="A146" s="62"/>
      <c r="B146" s="62"/>
      <c r="C146" s="228" t="s">
        <v>210</v>
      </c>
      <c r="D146" s="57" t="s">
        <v>97</v>
      </c>
      <c r="E146" s="156">
        <f t="shared" ref="E146" si="15">SUM(E141:E145)</f>
        <v>657921</v>
      </c>
      <c r="F146" s="57" t="s">
        <v>97</v>
      </c>
      <c r="G146" s="156">
        <f t="shared" ref="G146" si="16">SUM(G141:G145)</f>
        <v>724579</v>
      </c>
      <c r="H146" s="57" t="s">
        <v>97</v>
      </c>
      <c r="I146" s="156">
        <f t="shared" ref="I146" si="17">SUM(I141:I145)</f>
        <v>625057</v>
      </c>
    </row>
    <row r="147" spans="1:20" s="55" customFormat="1" ht="36.75" customHeight="1">
      <c r="A147" s="62"/>
      <c r="B147" s="62"/>
      <c r="C147" s="68"/>
      <c r="D147" s="58"/>
      <c r="E147" s="60"/>
      <c r="F147" s="58"/>
      <c r="G147" s="60"/>
      <c r="H147" s="58"/>
      <c r="I147" s="60"/>
      <c r="P147" s="77"/>
      <c r="Q147" s="78"/>
      <c r="R147" s="77"/>
      <c r="S147" s="78"/>
      <c r="T147" s="77"/>
    </row>
    <row r="148" spans="1:20" s="55" customFormat="1" ht="12.75" customHeight="1">
      <c r="A148" s="62"/>
      <c r="B148" s="176" t="s">
        <v>211</v>
      </c>
      <c r="C148" s="176"/>
      <c r="D148" s="58"/>
      <c r="E148" s="60"/>
      <c r="F148" s="58"/>
      <c r="G148" s="60"/>
      <c r="H148" s="58"/>
      <c r="I148" s="60"/>
    </row>
    <row r="149" spans="1:20" s="55" customFormat="1" ht="13.5" customHeight="1">
      <c r="A149" s="62"/>
      <c r="B149" s="62"/>
      <c r="C149" s="70" t="s">
        <v>212</v>
      </c>
      <c r="D149" s="58" t="s">
        <v>97</v>
      </c>
      <c r="E149" s="146">
        <v>32469</v>
      </c>
      <c r="F149" s="58" t="s">
        <v>97</v>
      </c>
      <c r="G149" s="146">
        <v>17653</v>
      </c>
      <c r="H149" s="58" t="s">
        <v>97</v>
      </c>
      <c r="I149" s="146">
        <v>34045</v>
      </c>
    </row>
    <row r="150" spans="1:20" s="55" customFormat="1" ht="13.5" customHeight="1">
      <c r="A150" s="62"/>
      <c r="B150" s="62"/>
      <c r="C150" s="70" t="s">
        <v>213</v>
      </c>
      <c r="D150" s="58"/>
      <c r="E150" s="146">
        <v>76380</v>
      </c>
      <c r="F150" s="58"/>
      <c r="G150" s="146">
        <v>76380</v>
      </c>
      <c r="H150" s="58"/>
      <c r="I150" s="146">
        <v>76380</v>
      </c>
    </row>
    <row r="151" spans="1:20" s="55" customFormat="1" ht="13.5" customHeight="1">
      <c r="A151" s="62"/>
      <c r="B151" s="62"/>
      <c r="C151" s="70" t="s">
        <v>214</v>
      </c>
      <c r="D151" s="58"/>
      <c r="E151" s="146">
        <v>3200</v>
      </c>
      <c r="F151" s="58"/>
      <c r="G151" s="146">
        <v>5821</v>
      </c>
      <c r="H151" s="58"/>
      <c r="I151" s="146">
        <v>4000</v>
      </c>
    </row>
    <row r="152" spans="1:20" s="55" customFormat="1" ht="13.5" customHeight="1">
      <c r="A152" s="62"/>
      <c r="B152" s="62"/>
      <c r="C152" s="70" t="s">
        <v>215</v>
      </c>
      <c r="D152" s="58"/>
      <c r="E152" s="146"/>
      <c r="F152" s="58"/>
      <c r="G152" s="146"/>
      <c r="H152" s="58"/>
      <c r="I152" s="146">
        <v>0</v>
      </c>
    </row>
    <row r="153" spans="1:20" s="55" customFormat="1" ht="13.5" customHeight="1">
      <c r="A153" s="62"/>
      <c r="B153" s="62"/>
      <c r="C153" s="70" t="s">
        <v>192</v>
      </c>
      <c r="D153" s="58"/>
      <c r="E153" s="146"/>
      <c r="F153" s="58"/>
      <c r="G153" s="146"/>
      <c r="H153" s="58"/>
      <c r="I153" s="146"/>
    </row>
    <row r="154" spans="1:20" s="55" customFormat="1" ht="13.5" customHeight="1">
      <c r="A154" s="62"/>
      <c r="B154" s="62"/>
      <c r="C154" s="228" t="s">
        <v>216</v>
      </c>
      <c r="D154" s="57" t="s">
        <v>97</v>
      </c>
      <c r="E154" s="156">
        <f t="shared" ref="E154" si="18">SUM(E149:E153)</f>
        <v>112049</v>
      </c>
      <c r="F154" s="57" t="s">
        <v>97</v>
      </c>
      <c r="G154" s="156">
        <f t="shared" ref="G154" si="19">SUM(G149:G153)</f>
        <v>99854</v>
      </c>
      <c r="H154" s="57" t="s">
        <v>97</v>
      </c>
      <c r="I154" s="156">
        <f t="shared" ref="I154" si="20">SUM(I149:I153)</f>
        <v>114425</v>
      </c>
    </row>
    <row r="155" spans="1:20" s="55" customFormat="1" ht="8.1" customHeight="1">
      <c r="A155" s="62"/>
      <c r="B155" s="62"/>
      <c r="C155" s="68"/>
      <c r="D155" s="58"/>
      <c r="E155" s="60"/>
      <c r="F155" s="58"/>
      <c r="G155" s="60"/>
      <c r="H155" s="58"/>
      <c r="I155" s="60"/>
      <c r="P155" s="77"/>
      <c r="Q155" s="78"/>
      <c r="R155" s="77"/>
      <c r="S155" s="78"/>
      <c r="T155" s="77"/>
    </row>
    <row r="156" spans="1:20" s="55" customFormat="1" ht="12.75" customHeight="1">
      <c r="A156" s="62"/>
      <c r="B156" s="176" t="s">
        <v>217</v>
      </c>
      <c r="C156" s="176"/>
      <c r="D156" s="58"/>
      <c r="E156" s="60"/>
      <c r="F156" s="58"/>
      <c r="G156" s="60"/>
      <c r="H156" s="58"/>
      <c r="I156" s="60"/>
    </row>
    <row r="157" spans="1:20" s="55" customFormat="1" ht="13.5" customHeight="1">
      <c r="A157" s="62"/>
      <c r="B157" s="62"/>
      <c r="C157" s="70" t="s">
        <v>218</v>
      </c>
      <c r="D157" s="58" t="s">
        <v>97</v>
      </c>
      <c r="E157" s="146"/>
      <c r="F157" s="58" t="s">
        <v>97</v>
      </c>
      <c r="G157" s="146"/>
      <c r="H157" s="58" t="s">
        <v>97</v>
      </c>
      <c r="I157" s="146"/>
    </row>
    <row r="158" spans="1:20" s="55" customFormat="1" ht="13.5" customHeight="1">
      <c r="A158" s="62"/>
      <c r="B158" s="62"/>
      <c r="C158" s="70" t="s">
        <v>189</v>
      </c>
      <c r="D158" s="58"/>
      <c r="E158" s="146">
        <v>1831697</v>
      </c>
      <c r="F158" s="58"/>
      <c r="G158" s="146">
        <v>1311943</v>
      </c>
      <c r="H158" s="58"/>
      <c r="I158" s="146">
        <v>1920285</v>
      </c>
    </row>
    <row r="159" spans="1:20" s="55" customFormat="1" ht="13.5" customHeight="1">
      <c r="A159" s="62"/>
      <c r="B159" s="62"/>
      <c r="C159" s="70" t="s">
        <v>190</v>
      </c>
      <c r="D159" s="58"/>
      <c r="E159" s="146">
        <v>56543</v>
      </c>
      <c r="F159" s="58"/>
      <c r="G159" s="146">
        <v>52857</v>
      </c>
      <c r="H159" s="58"/>
      <c r="I159" s="146">
        <v>11386</v>
      </c>
    </row>
    <row r="160" spans="1:20" s="55" customFormat="1" ht="13.5" customHeight="1">
      <c r="A160" s="62"/>
      <c r="B160" s="62"/>
      <c r="C160" s="70" t="s">
        <v>50</v>
      </c>
      <c r="D160" s="58"/>
      <c r="E160" s="146"/>
      <c r="F160" s="58"/>
      <c r="G160" s="146"/>
      <c r="H160" s="58"/>
      <c r="I160" s="146"/>
    </row>
    <row r="161" spans="1:9" s="55" customFormat="1" ht="13.5" customHeight="1">
      <c r="A161" s="62"/>
      <c r="B161" s="62"/>
      <c r="C161" s="70" t="s">
        <v>219</v>
      </c>
      <c r="D161" s="58"/>
      <c r="E161" s="146">
        <v>179500</v>
      </c>
      <c r="F161" s="58"/>
      <c r="G161" s="146">
        <v>174908</v>
      </c>
      <c r="H161" s="58"/>
      <c r="I161" s="146">
        <v>122000</v>
      </c>
    </row>
    <row r="162" spans="1:9" s="55" customFormat="1" ht="13.5" customHeight="1">
      <c r="A162" s="62"/>
      <c r="B162" s="62"/>
      <c r="C162" s="70" t="s">
        <v>185</v>
      </c>
      <c r="D162" s="58"/>
      <c r="E162" s="146">
        <v>6110</v>
      </c>
      <c r="F162" s="58"/>
      <c r="G162" s="146">
        <v>1399</v>
      </c>
      <c r="H162" s="58"/>
      <c r="I162" s="146">
        <v>5030</v>
      </c>
    </row>
    <row r="163" spans="1:9" s="55" customFormat="1" ht="13.5" customHeight="1">
      <c r="A163" s="62"/>
      <c r="B163" s="62"/>
      <c r="C163" s="70" t="s">
        <v>220</v>
      </c>
      <c r="D163" s="58"/>
      <c r="E163" s="146">
        <v>3481</v>
      </c>
      <c r="F163" s="58"/>
      <c r="G163" s="146">
        <v>2481</v>
      </c>
      <c r="H163" s="58"/>
      <c r="I163" s="146">
        <v>0</v>
      </c>
    </row>
    <row r="164" spans="1:9" s="55" customFormat="1" ht="13.5" customHeight="1">
      <c r="A164" s="62"/>
      <c r="B164" s="62"/>
      <c r="C164" s="228" t="s">
        <v>221</v>
      </c>
      <c r="D164" s="57" t="s">
        <v>97</v>
      </c>
      <c r="E164" s="156">
        <f t="shared" ref="E164" si="21">SUM(E157:E163)</f>
        <v>2077331</v>
      </c>
      <c r="F164" s="57" t="s">
        <v>97</v>
      </c>
      <c r="G164" s="156">
        <f t="shared" ref="G164" si="22">SUM(G157:G163)</f>
        <v>1543588</v>
      </c>
      <c r="H164" s="57" t="s">
        <v>97</v>
      </c>
      <c r="I164" s="156">
        <f t="shared" ref="I164" si="23">SUM(I157:I163)</f>
        <v>2058701</v>
      </c>
    </row>
    <row r="165" spans="1:9" s="55" customFormat="1" ht="4.5" customHeight="1">
      <c r="A165" s="62"/>
      <c r="B165" s="62"/>
      <c r="C165" s="71"/>
      <c r="D165" s="57"/>
      <c r="E165" s="72"/>
      <c r="F165" s="57"/>
      <c r="G165" s="72"/>
      <c r="H165" s="57"/>
      <c r="I165" s="72"/>
    </row>
    <row r="166" spans="1:9" s="55" customFormat="1" ht="19.5" customHeight="1">
      <c r="A166" s="62"/>
      <c r="B166" s="62"/>
      <c r="C166" s="54" t="s">
        <v>58</v>
      </c>
      <c r="D166" s="57" t="s">
        <v>97</v>
      </c>
      <c r="E166" s="156">
        <f>E80+E88+E93+E102+E110+E119+E128+E138+E146+E154+E164</f>
        <v>27008731</v>
      </c>
      <c r="F166" s="57" t="s">
        <v>97</v>
      </c>
      <c r="G166" s="156">
        <f>G80+G88+G93+G102+G110+G119+G128+G138+G146+G154+G164</f>
        <v>25703733</v>
      </c>
      <c r="H166" s="57" t="s">
        <v>97</v>
      </c>
      <c r="I166" s="156">
        <f>I80+I88+I93+I102+I110+I119+I128+I138+I146+I154+I164</f>
        <v>24216647</v>
      </c>
    </row>
    <row r="167" spans="1:9" s="55" customFormat="1" ht="18" customHeight="1">
      <c r="A167" s="75" t="s">
        <v>59</v>
      </c>
      <c r="B167" s="62"/>
      <c r="C167" s="57"/>
      <c r="D167" s="57"/>
      <c r="E167" s="67"/>
      <c r="F167" s="57"/>
      <c r="G167" s="67"/>
      <c r="H167" s="57"/>
      <c r="I167" s="67"/>
    </row>
    <row r="168" spans="1:9" s="55" customFormat="1" ht="13.5" customHeight="1">
      <c r="A168" s="62"/>
      <c r="B168" s="62"/>
      <c r="C168" s="62"/>
      <c r="D168" s="58"/>
      <c r="E168" s="63"/>
      <c r="F168" s="58"/>
      <c r="G168" s="63"/>
      <c r="H168" s="58"/>
      <c r="I168" s="62"/>
    </row>
    <row r="169" spans="1:9" s="55" customFormat="1" ht="13.5" customHeight="1">
      <c r="A169" s="62"/>
      <c r="B169" s="79"/>
      <c r="C169" s="70"/>
      <c r="D169" s="58" t="s">
        <v>97</v>
      </c>
      <c r="E169" s="146"/>
      <c r="F169" s="58" t="s">
        <v>97</v>
      </c>
      <c r="G169" s="146"/>
      <c r="H169" s="58" t="s">
        <v>97</v>
      </c>
      <c r="I169" s="146"/>
    </row>
    <row r="170" spans="1:9" s="55" customFormat="1" ht="13.5" customHeight="1">
      <c r="A170" s="62"/>
      <c r="B170" s="62"/>
      <c r="C170" s="70"/>
      <c r="D170" s="58"/>
      <c r="E170" s="146"/>
      <c r="F170" s="58"/>
      <c r="G170" s="146"/>
      <c r="H170" s="58"/>
      <c r="I170" s="146"/>
    </row>
    <row r="171" spans="1:9" s="55" customFormat="1" ht="13.5" customHeight="1">
      <c r="A171" s="62"/>
      <c r="B171" s="62"/>
      <c r="C171" s="70"/>
      <c r="D171" s="58"/>
      <c r="E171" s="146"/>
      <c r="F171" s="58"/>
      <c r="G171" s="146"/>
      <c r="H171" s="58"/>
      <c r="I171" s="146"/>
    </row>
    <row r="172" spans="1:9" s="55" customFormat="1" ht="21" customHeight="1">
      <c r="A172" s="62"/>
      <c r="B172" s="62"/>
      <c r="C172" s="80" t="s">
        <v>31</v>
      </c>
      <c r="D172" s="58" t="s">
        <v>97</v>
      </c>
      <c r="E172" s="156">
        <f>SUM(E169:E171)</f>
        <v>0</v>
      </c>
      <c r="F172" s="58" t="s">
        <v>97</v>
      </c>
      <c r="G172" s="156">
        <f>SUM(G169:G171)</f>
        <v>0</v>
      </c>
      <c r="H172" s="58" t="s">
        <v>97</v>
      </c>
      <c r="I172" s="156">
        <f>SUM(I169:I171)</f>
        <v>0</v>
      </c>
    </row>
    <row r="173" spans="1:9" s="55" customFormat="1" ht="8.1" customHeight="1">
      <c r="A173" s="62"/>
      <c r="B173" s="62"/>
      <c r="C173" s="68"/>
      <c r="D173" s="58"/>
      <c r="E173" s="60"/>
      <c r="F173" s="58"/>
      <c r="G173" s="60"/>
      <c r="H173" s="58"/>
      <c r="I173" s="60"/>
    </row>
    <row r="174" spans="1:9" s="55" customFormat="1" ht="13.5" customHeight="1">
      <c r="A174" s="53" t="s">
        <v>60</v>
      </c>
      <c r="B174" s="62"/>
      <c r="C174" s="68"/>
      <c r="D174" s="58"/>
      <c r="E174" s="60"/>
      <c r="F174" s="58"/>
      <c r="G174" s="60"/>
      <c r="H174" s="58"/>
      <c r="I174" s="60"/>
    </row>
    <row r="175" spans="1:9" s="55" customFormat="1" ht="12.75" customHeight="1">
      <c r="A175" s="53"/>
      <c r="B175" s="62"/>
      <c r="C175" s="68"/>
      <c r="D175" s="57"/>
      <c r="E175" s="68"/>
      <c r="F175" s="57"/>
      <c r="G175" s="68"/>
      <c r="H175" s="57"/>
      <c r="I175" s="68"/>
    </row>
    <row r="176" spans="1:9" s="55" customFormat="1" ht="13.5" customHeight="1">
      <c r="A176" s="62"/>
      <c r="B176" s="62"/>
      <c r="C176" s="70" t="s">
        <v>222</v>
      </c>
      <c r="D176" s="58" t="s">
        <v>97</v>
      </c>
      <c r="E176" s="146">
        <v>7538262</v>
      </c>
      <c r="F176" s="58" t="s">
        <v>97</v>
      </c>
      <c r="G176" s="146">
        <v>3433783</v>
      </c>
      <c r="H176" s="58" t="s">
        <v>97</v>
      </c>
      <c r="I176" s="146">
        <v>6883966</v>
      </c>
    </row>
    <row r="177" spans="1:9" s="55" customFormat="1" ht="13.5" customHeight="1">
      <c r="A177" s="62"/>
      <c r="B177" s="62"/>
      <c r="C177" s="70" t="s">
        <v>223</v>
      </c>
      <c r="D177" s="58"/>
      <c r="E177" s="146">
        <v>205000</v>
      </c>
      <c r="F177" s="58"/>
      <c r="G177" s="146">
        <v>201200</v>
      </c>
      <c r="H177" s="58"/>
      <c r="I177" s="146">
        <v>201500</v>
      </c>
    </row>
    <row r="178" spans="1:9" s="55" customFormat="1" ht="13.5" customHeight="1">
      <c r="A178" s="62"/>
      <c r="B178" s="62"/>
      <c r="C178" s="70" t="s">
        <v>68</v>
      </c>
      <c r="D178" s="58"/>
      <c r="E178" s="146"/>
      <c r="F178" s="58"/>
      <c r="G178" s="146"/>
      <c r="H178" s="58"/>
      <c r="I178" s="146" t="s">
        <v>68</v>
      </c>
    </row>
    <row r="179" spans="1:9" s="55" customFormat="1" ht="21" customHeight="1">
      <c r="A179" s="62"/>
      <c r="B179" s="62"/>
      <c r="C179" s="54" t="s">
        <v>61</v>
      </c>
      <c r="D179" s="58" t="s">
        <v>97</v>
      </c>
      <c r="E179" s="156">
        <f>SUM(E176:E178)</f>
        <v>7743262</v>
      </c>
      <c r="F179" s="58" t="s">
        <v>97</v>
      </c>
      <c r="G179" s="156">
        <f>SUM(G176:G178)</f>
        <v>3634983</v>
      </c>
      <c r="H179" s="58" t="s">
        <v>97</v>
      </c>
      <c r="I179" s="156">
        <f>SUM(I176:I178)</f>
        <v>7085466</v>
      </c>
    </row>
    <row r="180" spans="1:9" s="55" customFormat="1" ht="8.1" customHeight="1">
      <c r="A180" s="62"/>
      <c r="B180" s="62"/>
      <c r="C180" s="62"/>
      <c r="D180" s="58"/>
      <c r="E180" s="63"/>
      <c r="F180" s="58"/>
      <c r="G180" s="63"/>
      <c r="H180" s="58"/>
      <c r="I180" s="63"/>
    </row>
    <row r="181" spans="1:9" s="55" customFormat="1" ht="13.5" customHeight="1">
      <c r="A181" s="53" t="s">
        <v>62</v>
      </c>
      <c r="B181" s="62"/>
      <c r="C181" s="53"/>
      <c r="D181" s="57"/>
      <c r="E181" s="62"/>
      <c r="F181" s="57"/>
      <c r="G181" s="62"/>
      <c r="H181" s="57"/>
      <c r="I181" s="62"/>
    </row>
    <row r="182" spans="1:9" s="55" customFormat="1" ht="12.75" customHeight="1">
      <c r="A182" s="53"/>
      <c r="B182" s="62"/>
      <c r="C182" s="53"/>
      <c r="D182" s="57"/>
      <c r="E182" s="62"/>
      <c r="F182" s="57"/>
      <c r="G182" s="62"/>
      <c r="H182" s="57"/>
      <c r="I182" s="62"/>
    </row>
    <row r="183" spans="1:9" s="55" customFormat="1" ht="13.5" customHeight="1">
      <c r="A183" s="53"/>
      <c r="B183" s="62"/>
      <c r="C183" s="70"/>
      <c r="D183" s="58" t="s">
        <v>97</v>
      </c>
      <c r="E183" s="146"/>
      <c r="F183" s="58" t="s">
        <v>97</v>
      </c>
      <c r="G183" s="146"/>
      <c r="H183" s="58" t="s">
        <v>97</v>
      </c>
      <c r="I183" s="146"/>
    </row>
    <row r="184" spans="1:9" s="55" customFormat="1" ht="13.5" customHeight="1">
      <c r="A184" s="53"/>
      <c r="B184" s="62"/>
      <c r="C184" s="70"/>
      <c r="D184" s="58"/>
      <c r="E184" s="146"/>
      <c r="F184" s="58"/>
      <c r="G184" s="146"/>
      <c r="H184" s="58"/>
      <c r="I184" s="146"/>
    </row>
    <row r="185" spans="1:9" s="55" customFormat="1" ht="13.5" customHeight="1">
      <c r="A185" s="53"/>
      <c r="B185" s="62"/>
      <c r="C185" s="70"/>
      <c r="D185" s="58"/>
      <c r="E185" s="146"/>
      <c r="F185" s="58"/>
      <c r="G185" s="146"/>
      <c r="H185" s="58"/>
      <c r="I185" s="146"/>
    </row>
    <row r="186" spans="1:9" s="55" customFormat="1" ht="21" customHeight="1">
      <c r="A186" s="62"/>
      <c r="B186" s="62"/>
      <c r="C186" s="81" t="s">
        <v>63</v>
      </c>
      <c r="D186" s="58" t="s">
        <v>97</v>
      </c>
      <c r="E186" s="156">
        <f>SUM(E183:E185)</f>
        <v>0</v>
      </c>
      <c r="F186" s="58" t="s">
        <v>97</v>
      </c>
      <c r="G186" s="156">
        <f>SUM(G183:G185)</f>
        <v>0</v>
      </c>
      <c r="H186" s="58" t="s">
        <v>97</v>
      </c>
      <c r="I186" s="156">
        <f>SUM(I183:I185)</f>
        <v>0</v>
      </c>
    </row>
    <row r="187" spans="1:9" s="55" customFormat="1" ht="8.1" customHeight="1">
      <c r="A187" s="62"/>
      <c r="B187" s="62"/>
      <c r="C187" s="62"/>
      <c r="D187" s="57"/>
      <c r="E187" s="62"/>
      <c r="F187" s="57"/>
      <c r="G187" s="62"/>
      <c r="H187" s="57"/>
      <c r="I187" s="62"/>
    </row>
    <row r="188" spans="1:9" s="55" customFormat="1" ht="13.5" customHeight="1">
      <c r="A188" s="53" t="s">
        <v>64</v>
      </c>
      <c r="B188" s="62"/>
      <c r="C188" s="62"/>
      <c r="D188" s="57"/>
      <c r="E188" s="62"/>
      <c r="F188" s="57"/>
      <c r="G188" s="62"/>
      <c r="H188" s="57"/>
      <c r="I188" s="62"/>
    </row>
    <row r="189" spans="1:9" s="55" customFormat="1" ht="12.75" customHeight="1">
      <c r="A189" s="53"/>
      <c r="B189" s="62"/>
      <c r="C189" s="62"/>
      <c r="D189" s="57"/>
      <c r="E189" s="62"/>
      <c r="F189" s="57"/>
      <c r="G189" s="62"/>
      <c r="H189" s="57"/>
      <c r="I189" s="62"/>
    </row>
    <row r="190" spans="1:9" s="55" customFormat="1" ht="13.5" customHeight="1">
      <c r="A190" s="62"/>
      <c r="B190" s="62"/>
      <c r="C190" s="70" t="s">
        <v>224</v>
      </c>
      <c r="D190" s="58" t="s">
        <v>97</v>
      </c>
      <c r="E190" s="146">
        <v>5113115</v>
      </c>
      <c r="F190" s="58" t="s">
        <v>97</v>
      </c>
      <c r="G190" s="146">
        <v>4649813</v>
      </c>
      <c r="H190" s="58" t="s">
        <v>97</v>
      </c>
      <c r="I190" s="146">
        <v>5417915</v>
      </c>
    </row>
    <row r="191" spans="1:9" s="55" customFormat="1" ht="13.5" customHeight="1">
      <c r="A191" s="62"/>
      <c r="B191" s="62"/>
      <c r="C191" s="70" t="s">
        <v>225</v>
      </c>
      <c r="D191" s="58"/>
      <c r="E191" s="146">
        <v>2900</v>
      </c>
      <c r="F191" s="58"/>
      <c r="G191" s="146">
        <v>2900</v>
      </c>
      <c r="H191" s="58"/>
      <c r="I191" s="146">
        <v>2900</v>
      </c>
    </row>
    <row r="192" spans="1:9" s="55" customFormat="1" ht="13.5" customHeight="1">
      <c r="A192" s="62"/>
      <c r="B192" s="62"/>
      <c r="C192" s="70" t="s">
        <v>226</v>
      </c>
      <c r="D192" s="58"/>
      <c r="E192" s="146">
        <v>8350000</v>
      </c>
      <c r="F192" s="58"/>
      <c r="G192" s="146">
        <v>9452906</v>
      </c>
      <c r="H192" s="58"/>
      <c r="I192" s="146"/>
    </row>
    <row r="193" spans="1:9" s="55" customFormat="1" ht="13.5" customHeight="1">
      <c r="A193" s="62"/>
      <c r="B193" s="62"/>
      <c r="C193" s="70" t="s">
        <v>227</v>
      </c>
      <c r="D193" s="58"/>
      <c r="E193" s="146">
        <v>634469</v>
      </c>
      <c r="F193" s="58"/>
      <c r="G193" s="146">
        <v>410587</v>
      </c>
      <c r="H193" s="58"/>
      <c r="I193" s="146">
        <v>322572</v>
      </c>
    </row>
    <row r="194" spans="1:9" s="55" customFormat="1" ht="21" customHeight="1">
      <c r="A194" s="62"/>
      <c r="B194" s="62"/>
      <c r="C194" s="80" t="s">
        <v>35</v>
      </c>
      <c r="D194" s="58" t="s">
        <v>97</v>
      </c>
      <c r="E194" s="156">
        <f>SUM(E190:E193)</f>
        <v>14100484</v>
      </c>
      <c r="F194" s="58" t="s">
        <v>97</v>
      </c>
      <c r="G194" s="156">
        <f>SUM(G190:G193)</f>
        <v>14516206</v>
      </c>
      <c r="H194" s="58" t="s">
        <v>97</v>
      </c>
      <c r="I194" s="156">
        <f>SUM(I190:I193)</f>
        <v>5743387</v>
      </c>
    </row>
    <row r="195" spans="1:9" s="55" customFormat="1" ht="8.1" customHeight="1">
      <c r="A195" s="53"/>
      <c r="B195" s="62"/>
      <c r="C195" s="80"/>
      <c r="D195" s="58"/>
      <c r="E195" s="82"/>
      <c r="F195" s="58"/>
      <c r="G195" s="82"/>
      <c r="H195" s="58"/>
      <c r="I195" s="82"/>
    </row>
    <row r="196" spans="1:9" s="56" customFormat="1" ht="12.75" customHeight="1">
      <c r="A196" s="73"/>
      <c r="B196" s="79"/>
      <c r="C196" s="83"/>
      <c r="D196" s="84"/>
      <c r="E196" s="85"/>
      <c r="F196" s="84"/>
      <c r="G196" s="85"/>
      <c r="H196" s="84"/>
      <c r="I196" s="85"/>
    </row>
    <row r="197" spans="1:9" s="56" customFormat="1" ht="13.5" customHeight="1" thickBot="1">
      <c r="A197" s="62"/>
      <c r="B197" s="62"/>
      <c r="C197" s="80" t="s">
        <v>12</v>
      </c>
      <c r="D197" s="58" t="s">
        <v>97</v>
      </c>
      <c r="E197" s="155">
        <f>E67+E166+E172+E179+E186+E194</f>
        <v>74383688</v>
      </c>
      <c r="F197" s="58" t="s">
        <v>97</v>
      </c>
      <c r="G197" s="155">
        <f>G67+G166+G172+G179+G186+G194</f>
        <v>70964296</v>
      </c>
      <c r="H197" s="58" t="s">
        <v>97</v>
      </c>
      <c r="I197" s="155">
        <f>I67+I166+I172+I179+I186+I194</f>
        <v>62639594</v>
      </c>
    </row>
    <row r="198" spans="1:9" s="56" customFormat="1" ht="12.75" customHeight="1" thickTop="1">
      <c r="A198" s="73"/>
      <c r="B198" s="79"/>
      <c r="C198" s="83"/>
      <c r="D198" s="84"/>
      <c r="E198" s="85"/>
      <c r="F198" s="84"/>
      <c r="G198" s="85"/>
      <c r="H198" s="84"/>
      <c r="I198" s="85"/>
    </row>
    <row r="199" spans="1:9" s="56" customFormat="1" ht="27.75" customHeight="1">
      <c r="A199" s="73"/>
      <c r="B199" s="144" t="s">
        <v>94</v>
      </c>
      <c r="C199" s="353" t="s">
        <v>95</v>
      </c>
      <c r="D199" s="353"/>
      <c r="E199" s="353"/>
      <c r="F199" s="353"/>
      <c r="G199" s="353"/>
      <c r="H199" s="353"/>
      <c r="I199" s="353"/>
    </row>
    <row r="200" spans="1:9" s="56" customFormat="1" ht="12.75" customHeight="1">
      <c r="A200" s="73"/>
      <c r="B200" s="79"/>
      <c r="C200" s="83"/>
      <c r="D200" s="84"/>
      <c r="E200" s="85"/>
      <c r="F200" s="84"/>
      <c r="G200" s="85"/>
      <c r="H200" s="84"/>
      <c r="I200" s="85"/>
    </row>
    <row r="201" spans="1:9" s="56" customFormat="1" ht="12.75" customHeight="1">
      <c r="A201" s="73"/>
      <c r="B201" s="79"/>
      <c r="C201" s="83"/>
      <c r="D201" s="84"/>
      <c r="E201" s="85"/>
      <c r="F201" s="84"/>
      <c r="G201" s="85"/>
      <c r="H201" s="84"/>
      <c r="I201" s="85"/>
    </row>
    <row r="202" spans="1:9" s="56" customFormat="1" ht="12.75" customHeight="1">
      <c r="A202" s="73"/>
      <c r="B202" s="79"/>
      <c r="C202" s="83"/>
      <c r="D202" s="84"/>
      <c r="E202" s="85"/>
      <c r="F202" s="84"/>
      <c r="G202" s="85"/>
      <c r="H202" s="84"/>
      <c r="I202" s="85"/>
    </row>
    <row r="203" spans="1:9" s="56" customFormat="1" ht="12.75" customHeight="1">
      <c r="A203" s="73"/>
      <c r="B203" s="79"/>
      <c r="C203" s="83"/>
      <c r="D203" s="84"/>
      <c r="E203" s="85"/>
      <c r="F203" s="84"/>
      <c r="G203" s="85"/>
      <c r="H203" s="84"/>
      <c r="I203" s="85"/>
    </row>
    <row r="204" spans="1:9" s="56" customFormat="1" ht="12.75" customHeight="1">
      <c r="A204" s="73"/>
      <c r="B204" s="79"/>
      <c r="C204" s="83"/>
      <c r="D204" s="84"/>
      <c r="E204" s="85"/>
      <c r="F204" s="84"/>
      <c r="G204" s="85"/>
      <c r="H204" s="84"/>
      <c r="I204" s="85"/>
    </row>
    <row r="205" spans="1:9" s="56" customFormat="1" ht="12.75" customHeight="1">
      <c r="A205" s="73"/>
      <c r="B205" s="79"/>
      <c r="C205" s="83"/>
      <c r="D205" s="84"/>
      <c r="E205" s="85"/>
      <c r="F205" s="84"/>
      <c r="G205" s="85"/>
      <c r="H205" s="84"/>
      <c r="I205" s="85"/>
    </row>
    <row r="206" spans="1:9" s="56" customFormat="1" ht="12.75" customHeight="1">
      <c r="A206" s="73"/>
      <c r="B206" s="79"/>
      <c r="C206" s="83"/>
      <c r="D206" s="84"/>
      <c r="E206" s="85"/>
      <c r="F206" s="84"/>
      <c r="G206" s="85"/>
      <c r="H206" s="84"/>
      <c r="I206" s="85"/>
    </row>
    <row r="207" spans="1:9" s="56" customFormat="1" ht="12.75" customHeight="1">
      <c r="A207" s="73"/>
      <c r="B207" s="79"/>
      <c r="C207" s="83"/>
      <c r="D207" s="84"/>
      <c r="E207" s="85"/>
      <c r="F207" s="84"/>
      <c r="G207" s="85"/>
      <c r="H207" s="84"/>
      <c r="I207" s="85"/>
    </row>
    <row r="208" spans="1:9" s="56" customFormat="1" ht="12.75" customHeight="1">
      <c r="A208" s="352"/>
      <c r="B208" s="352"/>
      <c r="C208" s="352"/>
      <c r="D208" s="352"/>
      <c r="E208" s="352"/>
      <c r="F208" s="352"/>
      <c r="G208" s="352"/>
      <c r="H208" s="352"/>
      <c r="I208" s="352"/>
    </row>
    <row r="209" spans="1:9" s="56" customFormat="1" ht="12.75" customHeight="1">
      <c r="A209" s="352"/>
      <c r="B209" s="352"/>
      <c r="C209" s="352"/>
      <c r="D209" s="352"/>
      <c r="E209" s="352"/>
      <c r="F209" s="352"/>
      <c r="G209" s="352"/>
      <c r="H209" s="352"/>
      <c r="I209" s="352"/>
    </row>
    <row r="210" spans="1:9" ht="15">
      <c r="A210" s="16"/>
      <c r="B210" s="16"/>
      <c r="C210" s="18"/>
      <c r="D210" s="19"/>
      <c r="E210" s="20"/>
      <c r="F210" s="19"/>
      <c r="G210" s="20"/>
      <c r="H210" s="19"/>
      <c r="I210" s="20"/>
    </row>
    <row r="211" spans="1:9" ht="15">
      <c r="A211" s="13"/>
      <c r="B211" s="16"/>
      <c r="C211" s="18"/>
      <c r="D211" s="19"/>
      <c r="E211" s="20"/>
      <c r="F211" s="19"/>
      <c r="G211" s="20"/>
      <c r="H211" s="19"/>
      <c r="I211" s="20"/>
    </row>
    <row r="212" spans="1:9" ht="15">
      <c r="A212" s="9"/>
      <c r="B212" s="9"/>
      <c r="D212" s="10"/>
      <c r="E212" s="21"/>
      <c r="F212" s="10"/>
      <c r="G212" s="21"/>
      <c r="H212" s="10"/>
      <c r="I212" s="21"/>
    </row>
    <row r="213" spans="1:9">
      <c r="D213" s="9"/>
      <c r="F213" s="9"/>
      <c r="H213" s="9"/>
    </row>
    <row r="214" spans="1:9">
      <c r="D214" s="9"/>
      <c r="F214" s="9"/>
      <c r="H214" s="9"/>
    </row>
    <row r="215" spans="1:9">
      <c r="D215" s="9"/>
      <c r="F215" s="9"/>
      <c r="H215" s="9"/>
    </row>
    <row r="216" spans="1:9">
      <c r="D216" s="9"/>
      <c r="F216" s="9"/>
      <c r="H216" s="9"/>
    </row>
    <row r="217" spans="1:9">
      <c r="D217" s="9"/>
      <c r="F217" s="9"/>
      <c r="H217" s="9"/>
    </row>
    <row r="218" spans="1:9">
      <c r="D218" s="9"/>
      <c r="F218" s="9"/>
      <c r="H218" s="9"/>
    </row>
    <row r="219" spans="1:9">
      <c r="D219" s="9"/>
      <c r="F219" s="9"/>
      <c r="H219" s="9"/>
    </row>
    <row r="220" spans="1:9">
      <c r="D220" s="9"/>
      <c r="F220" s="9"/>
      <c r="H220" s="9"/>
    </row>
    <row r="221" spans="1:9">
      <c r="D221" s="9"/>
      <c r="F221" s="9"/>
      <c r="H221" s="9"/>
    </row>
    <row r="223" spans="1:9" ht="14.25">
      <c r="E223" s="20"/>
    </row>
  </sheetData>
  <sheetProtection formatCells="0" formatColumns="0" formatRows="0" insertRows="0" deleteRows="0"/>
  <customSheetViews>
    <customSheetView guid="{C1EA6AC8-5196-415A-9446-EBA448A333C6}" outlineSymbols="0" zeroValues="0" showRuler="0">
      <selection activeCell="C10" sqref="C10"/>
      <rowBreaks count="1" manualBreakCount="1">
        <brk id="66" max="8" man="1"/>
      </rowBreaks>
      <pageMargins left="0.5" right="0.5" top="0.5" bottom="0.5" header="0.5" footer="0.25"/>
      <printOptions horizontalCentered="1"/>
      <pageSetup scale="81" fitToHeight="2" orientation="portrait" r:id="rId1"/>
      <headerFooter alignWithMargins="0">
        <oddFooter>&amp;L&amp;"Arial,Bold"&amp;13 4/05&amp;C&amp;"Arial,Bold"&amp;13SCHEDULE C&amp;R&amp;"Arial,Bold"&amp;13Page &amp;P of  &amp;N</oddFooter>
      </headerFooter>
    </customSheetView>
    <customSheetView guid="{F94502DD-FE7E-4E7C-BE4C-D6208EA4A7DB}" outlineSymbols="0" zeroValues="0">
      <selection activeCell="E10" sqref="E10"/>
      <rowBreaks count="1" manualBreakCount="1">
        <brk id="66" max="8" man="1"/>
      </rowBreaks>
      <pageMargins left="0.5" right="0.5" top="0.5" bottom="0.5" header="0.5" footer="0.25"/>
      <printOptions horizontalCentered="1"/>
      <pageSetup scale="81" fitToHeight="2" orientation="portrait" r:id="rId2"/>
      <headerFooter alignWithMargins="0">
        <oddFooter>&amp;L&amp;"Arial,Bold"&amp;13 4/08&amp;C&amp;"Arial,Bold"&amp;13SCHEDULE C&amp;R&amp;"Arial,Bold"&amp;13Page &amp;P of  &amp;N</oddFooter>
      </headerFooter>
    </customSheetView>
  </customSheetViews>
  <mergeCells count="8">
    <mergeCell ref="B1:I1"/>
    <mergeCell ref="A3:I3"/>
    <mergeCell ref="A2:I2"/>
    <mergeCell ref="A208:I209"/>
    <mergeCell ref="C69:I69"/>
    <mergeCell ref="C199:I199"/>
    <mergeCell ref="A5:C5"/>
    <mergeCell ref="A6:C6"/>
  </mergeCells>
  <phoneticPr fontId="16" type="noConversion"/>
  <printOptions horizontalCentered="1"/>
  <pageMargins left="0.5" right="0.5" top="0.5" bottom="0.5" header="0.5" footer="0.25"/>
  <pageSetup scale="81" fitToHeight="2" orientation="portrait" r:id="rId3"/>
  <headerFooter alignWithMargins="0">
    <oddFooter>&amp;L&amp;"Arial,Bold"&amp;13 4/12&amp;C&amp;"Arial,Bold"&amp;13SCHEDULE C&amp;R&amp;"Arial,Bold"&amp;13Page &amp;P of  &amp;N</oddFooter>
  </headerFooter>
  <rowBreaks count="1" manualBreakCount="1">
    <brk id="70" max="8" man="1"/>
  </rowBreaks>
</worksheet>
</file>

<file path=xl/worksheets/sheet8.xml><?xml version="1.0" encoding="utf-8"?>
<worksheet xmlns="http://schemas.openxmlformats.org/spreadsheetml/2006/main" xmlns:r="http://schemas.openxmlformats.org/officeDocument/2006/relationships">
  <sheetPr codeName="Sheet7">
    <pageSetUpPr fitToPage="1"/>
  </sheetPr>
  <dimension ref="A1:I80"/>
  <sheetViews>
    <sheetView showGridLines="0" showZeros="0" showOutlineSymbols="0" view="pageLayout" topLeftCell="A4" zoomScaleNormal="100" workbookViewId="0">
      <selection sqref="A1:I1"/>
    </sheetView>
  </sheetViews>
  <sheetFormatPr defaultColWidth="8.7109375" defaultRowHeight="12"/>
  <cols>
    <col min="1" max="1" width="36.28515625" style="6" customWidth="1"/>
    <col min="2" max="2" width="2.7109375" style="6" customWidth="1"/>
    <col min="3" max="3" width="13.7109375" style="6" customWidth="1"/>
    <col min="4" max="4" width="2.7109375" style="6" customWidth="1"/>
    <col min="5" max="5" width="13.7109375" style="6" customWidth="1"/>
    <col min="6" max="6" width="2.7109375" style="6" customWidth="1"/>
    <col min="7" max="7" width="13.7109375" style="6" customWidth="1"/>
    <col min="8" max="8" width="2.7109375" style="9" customWidth="1"/>
    <col min="9" max="9" width="13.7109375" style="6" customWidth="1"/>
    <col min="10" max="16384" width="8.7109375" style="6"/>
  </cols>
  <sheetData>
    <row r="1" spans="1:9" s="34" customFormat="1" ht="12.75" customHeight="1">
      <c r="A1" s="347" t="str">
        <f>________________COUNTY</f>
        <v>COCHISE COUNTY</v>
      </c>
      <c r="B1" s="358"/>
      <c r="C1" s="358"/>
      <c r="D1" s="358"/>
      <c r="E1" s="358"/>
      <c r="F1" s="358"/>
      <c r="G1" s="358"/>
      <c r="H1" s="358"/>
      <c r="I1" s="358"/>
    </row>
    <row r="2" spans="1:9" s="34" customFormat="1" ht="15.75" customHeight="1">
      <c r="A2" s="361" t="s">
        <v>65</v>
      </c>
      <c r="B2" s="361"/>
      <c r="C2" s="361"/>
      <c r="D2" s="361"/>
      <c r="E2" s="361"/>
      <c r="F2" s="361"/>
      <c r="G2" s="361"/>
      <c r="H2" s="361"/>
      <c r="I2" s="361"/>
    </row>
    <row r="3" spans="1:9" s="206" customFormat="1" ht="15" customHeight="1">
      <c r="A3" s="348" t="str">
        <f>Fiscal_Year_budgetyear</f>
        <v>Fiscal Year 2013</v>
      </c>
      <c r="B3" s="326"/>
      <c r="C3" s="326"/>
      <c r="D3" s="326"/>
      <c r="E3" s="326"/>
      <c r="F3" s="326"/>
      <c r="G3" s="326"/>
      <c r="H3" s="326"/>
      <c r="I3" s="326"/>
    </row>
    <row r="4" spans="1:9" s="13" customFormat="1" ht="6.75" customHeight="1">
      <c r="A4" s="28"/>
      <c r="B4" s="28"/>
      <c r="C4" s="28"/>
      <c r="D4" s="28"/>
      <c r="E4" s="28"/>
      <c r="F4" s="28"/>
      <c r="H4" s="28"/>
      <c r="I4" s="28"/>
    </row>
    <row r="5" spans="1:9" s="55" customFormat="1" ht="13.5" customHeight="1">
      <c r="A5" s="28"/>
      <c r="B5" s="28"/>
      <c r="C5" s="362" t="s">
        <v>16</v>
      </c>
      <c r="D5" s="362"/>
      <c r="E5" s="362"/>
      <c r="F5" s="28"/>
      <c r="G5" s="362" t="s">
        <v>17</v>
      </c>
      <c r="H5" s="362"/>
      <c r="I5" s="362"/>
    </row>
    <row r="6" spans="1:9" s="55" customFormat="1" ht="13.5" customHeight="1" thickBot="1">
      <c r="A6" s="28"/>
      <c r="B6" s="28"/>
      <c r="C6" s="359">
        <f>budgetyear</f>
        <v>2013</v>
      </c>
      <c r="D6" s="359"/>
      <c r="E6" s="359"/>
      <c r="F6" s="199"/>
      <c r="G6" s="360">
        <f>budgetyear</f>
        <v>2013</v>
      </c>
      <c r="H6" s="360"/>
      <c r="I6" s="360"/>
    </row>
    <row r="7" spans="1:9" s="55" customFormat="1" ht="13.5" customHeight="1" thickTop="1" thickBot="1">
      <c r="A7" s="30" t="s">
        <v>1</v>
      </c>
      <c r="B7" s="28"/>
      <c r="C7" s="31" t="s">
        <v>36</v>
      </c>
      <c r="D7" s="32"/>
      <c r="E7" s="29" t="s">
        <v>13</v>
      </c>
      <c r="F7" s="28"/>
      <c r="G7" s="30" t="s">
        <v>14</v>
      </c>
      <c r="H7" s="28"/>
      <c r="I7" s="30" t="s">
        <v>15</v>
      </c>
    </row>
    <row r="8" spans="1:9" s="55" customFormat="1" ht="13.5" customHeight="1" thickTop="1">
      <c r="A8" s="28"/>
      <c r="B8" s="33"/>
      <c r="C8" s="33"/>
      <c r="D8" s="33"/>
      <c r="E8" s="33"/>
      <c r="F8" s="33"/>
      <c r="G8" s="33"/>
      <c r="H8" s="33"/>
      <c r="I8" s="33"/>
    </row>
    <row r="9" spans="1:9" s="55" customFormat="1" ht="13.5" customHeight="1">
      <c r="A9" s="53" t="s">
        <v>48</v>
      </c>
      <c r="B9" s="63"/>
      <c r="C9" s="63"/>
      <c r="D9" s="63"/>
      <c r="E9" s="63"/>
      <c r="F9" s="63"/>
      <c r="G9" s="63"/>
      <c r="H9" s="63"/>
      <c r="I9" s="63"/>
    </row>
    <row r="10" spans="1:9" s="55" customFormat="1" ht="13.5" customHeight="1">
      <c r="A10" s="70" t="s">
        <v>85</v>
      </c>
      <c r="B10" s="58" t="s">
        <v>97</v>
      </c>
      <c r="C10" s="146"/>
      <c r="D10" s="58" t="s">
        <v>97</v>
      </c>
      <c r="E10" s="146"/>
      <c r="F10" s="58" t="s">
        <v>97</v>
      </c>
      <c r="G10" s="146">
        <v>97333</v>
      </c>
      <c r="H10" s="58" t="s">
        <v>97</v>
      </c>
      <c r="I10" s="146">
        <v>18824</v>
      </c>
    </row>
    <row r="11" spans="1:9" s="55" customFormat="1" ht="13.5" customHeight="1">
      <c r="A11" s="70" t="s">
        <v>246</v>
      </c>
      <c r="B11" s="58"/>
      <c r="C11" s="146"/>
      <c r="D11" s="58"/>
      <c r="E11" s="146"/>
      <c r="F11" s="58"/>
      <c r="G11" s="146"/>
      <c r="H11" s="58"/>
      <c r="I11" s="146">
        <v>41133</v>
      </c>
    </row>
    <row r="12" spans="1:9" s="55" customFormat="1" ht="13.5" customHeight="1">
      <c r="A12" s="70" t="s">
        <v>240</v>
      </c>
      <c r="B12" s="58"/>
      <c r="C12" s="146"/>
      <c r="D12" s="58"/>
      <c r="E12" s="146"/>
      <c r="F12" s="58"/>
      <c r="G12" s="146">
        <v>24730</v>
      </c>
      <c r="H12" s="58"/>
      <c r="I12" s="146"/>
    </row>
    <row r="13" spans="1:9" s="55" customFormat="1" ht="13.5" customHeight="1">
      <c r="A13" s="70" t="s">
        <v>241</v>
      </c>
      <c r="B13" s="58"/>
      <c r="C13" s="146"/>
      <c r="D13" s="58"/>
      <c r="E13" s="146"/>
      <c r="F13" s="58"/>
      <c r="G13" s="146">
        <v>190898</v>
      </c>
      <c r="H13" s="58"/>
      <c r="I13" s="146">
        <v>40000</v>
      </c>
    </row>
    <row r="14" spans="1:9" s="55" customFormat="1" ht="13.5" customHeight="1">
      <c r="A14" s="70" t="s">
        <v>242</v>
      </c>
      <c r="B14" s="58"/>
      <c r="C14" s="146"/>
      <c r="D14" s="58"/>
      <c r="E14" s="146"/>
      <c r="F14" s="58"/>
      <c r="G14" s="146"/>
      <c r="H14" s="58"/>
      <c r="I14" s="146">
        <v>23250</v>
      </c>
    </row>
    <row r="15" spans="1:9" s="55" customFormat="1" ht="13.5" customHeight="1">
      <c r="A15" s="70" t="s">
        <v>243</v>
      </c>
      <c r="B15" s="58"/>
      <c r="C15" s="146"/>
      <c r="D15" s="58"/>
      <c r="E15" s="146"/>
      <c r="F15" s="58"/>
      <c r="G15" s="146"/>
      <c r="H15" s="58"/>
      <c r="I15" s="146">
        <v>7152</v>
      </c>
    </row>
    <row r="16" spans="1:9" s="55" customFormat="1" ht="13.5" customHeight="1">
      <c r="A16" s="70" t="s">
        <v>233</v>
      </c>
      <c r="B16" s="58"/>
      <c r="C16" s="146"/>
      <c r="D16" s="58"/>
      <c r="E16" s="146"/>
      <c r="F16" s="58"/>
      <c r="G16" s="146">
        <v>99659</v>
      </c>
      <c r="H16" s="58"/>
      <c r="I16" s="146">
        <v>46865</v>
      </c>
    </row>
    <row r="17" spans="1:9" s="55" customFormat="1" ht="13.5" customHeight="1">
      <c r="A17" s="70" t="s">
        <v>244</v>
      </c>
      <c r="B17" s="58"/>
      <c r="C17" s="146"/>
      <c r="D17" s="58"/>
      <c r="E17" s="146"/>
      <c r="F17" s="58"/>
      <c r="G17" s="146"/>
      <c r="H17" s="58"/>
      <c r="I17" s="146">
        <v>10000</v>
      </c>
    </row>
    <row r="18" spans="1:9" s="55" customFormat="1" ht="13.5" customHeight="1">
      <c r="A18" s="70" t="s">
        <v>232</v>
      </c>
      <c r="B18" s="58"/>
      <c r="C18" s="146"/>
      <c r="D18" s="58"/>
      <c r="E18" s="146"/>
      <c r="F18" s="58"/>
      <c r="G18" s="146">
        <v>32146</v>
      </c>
      <c r="H18" s="58"/>
      <c r="I18" s="146"/>
    </row>
    <row r="19" spans="1:9" s="55" customFormat="1" ht="13.5" customHeight="1">
      <c r="A19" s="70" t="s">
        <v>245</v>
      </c>
      <c r="B19" s="58"/>
      <c r="C19" s="146"/>
      <c r="D19" s="58"/>
      <c r="E19" s="146"/>
      <c r="F19" s="58"/>
      <c r="G19" s="146"/>
      <c r="H19" s="58"/>
      <c r="I19" s="146">
        <v>34165</v>
      </c>
    </row>
    <row r="20" spans="1:9" s="55" customFormat="1" ht="15">
      <c r="A20" s="80" t="s">
        <v>56</v>
      </c>
      <c r="B20" s="58" t="s">
        <v>97</v>
      </c>
      <c r="C20" s="156">
        <f>SUM(C10:C19)</f>
        <v>0</v>
      </c>
      <c r="D20" s="58" t="s">
        <v>97</v>
      </c>
      <c r="E20" s="156">
        <f>SUM(E10:E19)</f>
        <v>0</v>
      </c>
      <c r="F20" s="58" t="s">
        <v>97</v>
      </c>
      <c r="G20" s="156">
        <f>SUM(G10:G19)</f>
        <v>444766</v>
      </c>
      <c r="H20" s="58" t="s">
        <v>97</v>
      </c>
      <c r="I20" s="156">
        <f>SUM(I10:I19)</f>
        <v>221389</v>
      </c>
    </row>
    <row r="21" spans="1:9" s="55" customFormat="1" ht="13.5" customHeight="1">
      <c r="A21" s="68"/>
      <c r="B21" s="58"/>
      <c r="C21" s="60"/>
      <c r="D21" s="58"/>
      <c r="E21" s="60"/>
      <c r="F21" s="58"/>
      <c r="G21" s="60"/>
      <c r="H21" s="58"/>
      <c r="I21" s="60"/>
    </row>
    <row r="22" spans="1:9" s="55" customFormat="1" ht="13.5" customHeight="1">
      <c r="A22" s="86" t="s">
        <v>57</v>
      </c>
      <c r="B22" s="58"/>
      <c r="C22" s="60"/>
      <c r="D22" s="58"/>
      <c r="E22" s="60"/>
      <c r="F22" s="58"/>
      <c r="G22" s="60"/>
      <c r="H22" s="58"/>
      <c r="I22" s="60"/>
    </row>
    <row r="23" spans="1:9" s="55" customFormat="1" ht="13.5" customHeight="1">
      <c r="A23" s="70" t="s">
        <v>85</v>
      </c>
      <c r="B23" s="58" t="s">
        <v>97</v>
      </c>
      <c r="C23" s="146"/>
      <c r="D23" s="58" t="s">
        <v>97</v>
      </c>
      <c r="E23" s="146"/>
      <c r="F23" s="58" t="s">
        <v>97</v>
      </c>
      <c r="G23" s="146">
        <v>218211</v>
      </c>
      <c r="H23" s="58" t="s">
        <v>97</v>
      </c>
      <c r="I23" s="146">
        <v>824720</v>
      </c>
    </row>
    <row r="24" spans="1:9" s="55" customFormat="1" ht="13.5" customHeight="1">
      <c r="A24" s="70" t="s">
        <v>233</v>
      </c>
      <c r="B24" s="58"/>
      <c r="C24" s="146"/>
      <c r="D24" s="58"/>
      <c r="E24" s="146"/>
      <c r="F24" s="58"/>
      <c r="G24" s="146">
        <v>46865</v>
      </c>
      <c r="H24" s="58"/>
      <c r="I24" s="146">
        <v>0</v>
      </c>
    </row>
    <row r="25" spans="1:9" s="55" customFormat="1" ht="13.5" customHeight="1">
      <c r="A25" s="70" t="s">
        <v>247</v>
      </c>
      <c r="B25" s="58"/>
      <c r="C25" s="146"/>
      <c r="D25" s="58"/>
      <c r="E25" s="146"/>
      <c r="F25" s="58"/>
      <c r="G25" s="146">
        <v>906533</v>
      </c>
      <c r="H25" s="58"/>
      <c r="I25" s="146">
        <v>970496</v>
      </c>
    </row>
    <row r="26" spans="1:9" s="55" customFormat="1" ht="13.5" customHeight="1">
      <c r="A26" s="70" t="s">
        <v>248</v>
      </c>
      <c r="B26" s="58"/>
      <c r="C26" s="146"/>
      <c r="D26" s="58"/>
      <c r="E26" s="146"/>
      <c r="F26" s="58"/>
      <c r="G26" s="146"/>
      <c r="H26" s="58"/>
      <c r="I26" s="146">
        <v>32146</v>
      </c>
    </row>
    <row r="27" spans="1:9" s="55" customFormat="1" ht="13.5" customHeight="1">
      <c r="A27" s="70" t="s">
        <v>89</v>
      </c>
      <c r="B27" s="58"/>
      <c r="C27" s="146"/>
      <c r="D27" s="58"/>
      <c r="E27" s="146"/>
      <c r="F27" s="58"/>
      <c r="G27" s="146">
        <v>628000</v>
      </c>
      <c r="H27" s="58"/>
      <c r="I27" s="146">
        <v>10000</v>
      </c>
    </row>
    <row r="28" spans="1:9" s="55" customFormat="1" ht="13.5" customHeight="1">
      <c r="A28" s="70" t="s">
        <v>245</v>
      </c>
      <c r="B28" s="58"/>
      <c r="C28" s="146"/>
      <c r="D28" s="58"/>
      <c r="E28" s="146"/>
      <c r="F28" s="58"/>
      <c r="G28" s="146">
        <v>34165</v>
      </c>
      <c r="H28" s="58"/>
      <c r="I28" s="146"/>
    </row>
    <row r="29" spans="1:9" s="55" customFormat="1" ht="13.5" customHeight="1">
      <c r="A29" s="70" t="s">
        <v>236</v>
      </c>
      <c r="B29" s="58"/>
      <c r="C29" s="146"/>
      <c r="D29" s="58"/>
      <c r="E29" s="146"/>
      <c r="F29" s="58"/>
      <c r="G29" s="146"/>
      <c r="H29" s="58"/>
      <c r="I29" s="146">
        <v>130000</v>
      </c>
    </row>
    <row r="30" spans="1:9" s="55" customFormat="1" ht="13.5" customHeight="1">
      <c r="A30" s="70" t="s">
        <v>249</v>
      </c>
      <c r="B30" s="58"/>
      <c r="C30" s="146"/>
      <c r="D30" s="58"/>
      <c r="E30" s="146"/>
      <c r="F30" s="58"/>
      <c r="G30" s="146">
        <v>59305</v>
      </c>
      <c r="H30" s="58"/>
      <c r="I30" s="146">
        <v>24730</v>
      </c>
    </row>
    <row r="31" spans="1:9" s="55" customFormat="1" ht="13.5" customHeight="1">
      <c r="A31" s="70" t="s">
        <v>237</v>
      </c>
      <c r="B31" s="58"/>
      <c r="C31" s="146"/>
      <c r="D31" s="58"/>
      <c r="E31" s="146"/>
      <c r="F31" s="58"/>
      <c r="G31" s="146">
        <v>10000</v>
      </c>
      <c r="H31" s="58"/>
      <c r="I31" s="146">
        <v>85838</v>
      </c>
    </row>
    <row r="32" spans="1:9" s="55" customFormat="1" ht="13.5" customHeight="1">
      <c r="A32" s="70"/>
      <c r="B32" s="58"/>
      <c r="C32" s="146"/>
      <c r="D32" s="58"/>
      <c r="E32" s="146"/>
      <c r="F32" s="58"/>
      <c r="G32" s="146"/>
      <c r="H32" s="58"/>
      <c r="I32" s="146"/>
    </row>
    <row r="33" spans="1:9" s="55" customFormat="1" ht="13.5" customHeight="1">
      <c r="A33" s="70"/>
      <c r="B33" s="58"/>
      <c r="C33" s="146"/>
      <c r="D33" s="58"/>
      <c r="E33" s="146"/>
      <c r="F33" s="58"/>
      <c r="G33" s="146"/>
      <c r="H33" s="58"/>
      <c r="I33" s="146"/>
    </row>
    <row r="34" spans="1:9" s="55" customFormat="1" ht="15">
      <c r="A34" s="80" t="s">
        <v>58</v>
      </c>
      <c r="B34" s="58" t="s">
        <v>97</v>
      </c>
      <c r="C34" s="156">
        <f>SUM(C23:C33)</f>
        <v>0</v>
      </c>
      <c r="D34" s="58" t="s">
        <v>97</v>
      </c>
      <c r="E34" s="156">
        <f>SUM(E23:E33)</f>
        <v>0</v>
      </c>
      <c r="F34" s="58" t="s">
        <v>97</v>
      </c>
      <c r="G34" s="156">
        <f>SUM(G23:G33)</f>
        <v>1903079</v>
      </c>
      <c r="H34" s="58" t="s">
        <v>97</v>
      </c>
      <c r="I34" s="156">
        <f>SUM(I23:I33)</f>
        <v>2077930</v>
      </c>
    </row>
    <row r="35" spans="1:9" s="55" customFormat="1" ht="13.5" customHeight="1">
      <c r="A35" s="68"/>
      <c r="B35" s="58"/>
      <c r="C35" s="60"/>
      <c r="D35" s="58"/>
      <c r="E35" s="60"/>
      <c r="F35" s="58"/>
      <c r="G35" s="60"/>
      <c r="H35" s="58"/>
      <c r="I35" s="60"/>
    </row>
    <row r="36" spans="1:9" s="55" customFormat="1" ht="13.5" customHeight="1">
      <c r="A36" s="86" t="s">
        <v>59</v>
      </c>
      <c r="B36" s="58"/>
      <c r="C36" s="60"/>
      <c r="D36" s="58"/>
      <c r="E36" s="60"/>
      <c r="F36" s="58"/>
      <c r="G36" s="60"/>
      <c r="H36" s="58"/>
      <c r="I36" s="60"/>
    </row>
    <row r="37" spans="1:9" s="55" customFormat="1" ht="13.5" customHeight="1">
      <c r="A37" s="70"/>
      <c r="B37" s="58" t="s">
        <v>97</v>
      </c>
      <c r="C37" s="146"/>
      <c r="D37" s="58" t="s">
        <v>97</v>
      </c>
      <c r="E37" s="146"/>
      <c r="F37" s="58" t="s">
        <v>97</v>
      </c>
      <c r="G37" s="146"/>
      <c r="H37" s="58" t="s">
        <v>97</v>
      </c>
      <c r="I37" s="146"/>
    </row>
    <row r="38" spans="1:9" s="55" customFormat="1" ht="13.5" customHeight="1">
      <c r="A38" s="70"/>
      <c r="B38" s="58"/>
      <c r="C38" s="146"/>
      <c r="D38" s="58"/>
      <c r="E38" s="146"/>
      <c r="F38" s="58"/>
      <c r="G38" s="146"/>
      <c r="H38" s="58"/>
      <c r="I38" s="146"/>
    </row>
    <row r="39" spans="1:9" s="55" customFormat="1" ht="13.5" customHeight="1">
      <c r="A39" s="70"/>
      <c r="B39" s="58"/>
      <c r="C39" s="146"/>
      <c r="D39" s="58"/>
      <c r="E39" s="146"/>
      <c r="F39" s="58"/>
      <c r="G39" s="146"/>
      <c r="H39" s="58"/>
      <c r="I39" s="146"/>
    </row>
    <row r="40" spans="1:9" s="55" customFormat="1" ht="13.5" customHeight="1">
      <c r="A40" s="70"/>
      <c r="B40" s="58"/>
      <c r="C40" s="146"/>
      <c r="D40" s="58"/>
      <c r="E40" s="146"/>
      <c r="F40" s="58"/>
      <c r="G40" s="146"/>
      <c r="H40" s="58"/>
      <c r="I40" s="146"/>
    </row>
    <row r="41" spans="1:9" s="55" customFormat="1" ht="15">
      <c r="A41" s="80" t="s">
        <v>31</v>
      </c>
      <c r="B41" s="58" t="s">
        <v>97</v>
      </c>
      <c r="C41" s="156">
        <f>SUM(C37:C40)</f>
        <v>0</v>
      </c>
      <c r="D41" s="58" t="s">
        <v>97</v>
      </c>
      <c r="E41" s="156">
        <f>SUM(E37:E40)</f>
        <v>0</v>
      </c>
      <c r="F41" s="58" t="s">
        <v>97</v>
      </c>
      <c r="G41" s="156">
        <f>SUM(G37:G40)</f>
        <v>0</v>
      </c>
      <c r="H41" s="58" t="s">
        <v>97</v>
      </c>
      <c r="I41" s="156">
        <f>SUM(I37:I40)</f>
        <v>0</v>
      </c>
    </row>
    <row r="42" spans="1:9" s="55" customFormat="1" ht="13.5" customHeight="1">
      <c r="A42" s="68"/>
      <c r="B42" s="58"/>
      <c r="C42" s="60"/>
      <c r="D42" s="58"/>
      <c r="E42" s="60"/>
      <c r="F42" s="58"/>
      <c r="G42" s="60"/>
      <c r="H42" s="58"/>
      <c r="I42" s="60"/>
    </row>
    <row r="43" spans="1:9" s="55" customFormat="1" ht="13.5" customHeight="1">
      <c r="A43" s="86" t="s">
        <v>60</v>
      </c>
      <c r="B43" s="58"/>
      <c r="C43" s="60"/>
      <c r="D43" s="58"/>
      <c r="E43" s="60"/>
      <c r="F43" s="58"/>
      <c r="G43" s="60"/>
      <c r="H43" s="58"/>
      <c r="I43" s="60"/>
    </row>
    <row r="44" spans="1:9" s="55" customFormat="1" ht="13.5" customHeight="1">
      <c r="A44" s="70" t="s">
        <v>222</v>
      </c>
      <c r="B44" s="58" t="s">
        <v>97</v>
      </c>
      <c r="C44" s="146"/>
      <c r="D44" s="58" t="s">
        <v>97</v>
      </c>
      <c r="E44" s="146"/>
      <c r="F44" s="58" t="s">
        <v>97</v>
      </c>
      <c r="G44" s="146">
        <v>3300341</v>
      </c>
      <c r="H44" s="58" t="s">
        <v>97</v>
      </c>
      <c r="I44" s="146"/>
    </row>
    <row r="45" spans="1:9" s="55" customFormat="1" ht="13.5" customHeight="1">
      <c r="A45" s="70" t="s">
        <v>250</v>
      </c>
      <c r="B45" s="58"/>
      <c r="C45" s="146"/>
      <c r="D45" s="58"/>
      <c r="E45" s="146"/>
      <c r="F45" s="58"/>
      <c r="G45" s="146"/>
      <c r="H45" s="58"/>
      <c r="I45" s="146"/>
    </row>
    <row r="46" spans="1:9" s="55" customFormat="1" ht="13.5" customHeight="1">
      <c r="A46" s="70" t="s">
        <v>251</v>
      </c>
      <c r="B46" s="58"/>
      <c r="C46" s="146"/>
      <c r="D46" s="58"/>
      <c r="E46" s="146"/>
      <c r="F46" s="58"/>
      <c r="G46" s="146">
        <v>41133</v>
      </c>
      <c r="H46" s="58"/>
      <c r="I46" s="146"/>
    </row>
    <row r="47" spans="1:9" s="55" customFormat="1" ht="13.5" customHeight="1">
      <c r="A47" s="70"/>
      <c r="B47" s="58"/>
      <c r="C47" s="146"/>
      <c r="D47" s="58"/>
      <c r="E47" s="146"/>
      <c r="F47" s="58"/>
      <c r="G47" s="146"/>
      <c r="H47" s="58"/>
      <c r="I47" s="146"/>
    </row>
    <row r="48" spans="1:9" s="55" customFormat="1" ht="15">
      <c r="A48" s="80" t="s">
        <v>61</v>
      </c>
      <c r="B48" s="58" t="s">
        <v>97</v>
      </c>
      <c r="C48" s="156">
        <f>SUM(C44:C47)</f>
        <v>0</v>
      </c>
      <c r="D48" s="58" t="s">
        <v>97</v>
      </c>
      <c r="E48" s="156">
        <f>SUM(E44:E47)</f>
        <v>0</v>
      </c>
      <c r="F48" s="58" t="s">
        <v>97</v>
      </c>
      <c r="G48" s="156">
        <f>SUM(G44:G47)</f>
        <v>3341474</v>
      </c>
      <c r="H48" s="58" t="s">
        <v>97</v>
      </c>
      <c r="I48" s="156">
        <f>SUM(I44:I47)</f>
        <v>0</v>
      </c>
    </row>
    <row r="49" spans="1:9" s="55" customFormat="1" ht="13.5" customHeight="1">
      <c r="A49" s="80"/>
      <c r="B49" s="58"/>
      <c r="C49" s="69"/>
      <c r="D49" s="58"/>
      <c r="E49" s="69"/>
      <c r="F49" s="58"/>
      <c r="G49" s="69"/>
      <c r="H49" s="58"/>
      <c r="I49" s="69"/>
    </row>
    <row r="50" spans="1:9" s="55" customFormat="1" ht="13.5" customHeight="1">
      <c r="A50" s="87" t="s">
        <v>62</v>
      </c>
      <c r="B50" s="58"/>
      <c r="C50" s="69"/>
      <c r="D50" s="58"/>
      <c r="E50" s="69"/>
      <c r="F50" s="58"/>
      <c r="G50" s="69"/>
      <c r="H50" s="58"/>
      <c r="I50" s="69"/>
    </row>
    <row r="51" spans="1:9" s="55" customFormat="1" ht="13.5" customHeight="1">
      <c r="A51" s="70"/>
      <c r="B51" s="58" t="s">
        <v>97</v>
      </c>
      <c r="C51" s="146"/>
      <c r="D51" s="58" t="s">
        <v>97</v>
      </c>
      <c r="E51" s="146"/>
      <c r="F51" s="58" t="s">
        <v>97</v>
      </c>
      <c r="G51" s="146"/>
      <c r="H51" s="58" t="s">
        <v>97</v>
      </c>
      <c r="I51" s="146"/>
    </row>
    <row r="52" spans="1:9" s="55" customFormat="1" ht="13.5" customHeight="1">
      <c r="A52" s="70"/>
      <c r="B52" s="58"/>
      <c r="C52" s="146"/>
      <c r="D52" s="58"/>
      <c r="E52" s="146"/>
      <c r="F52" s="58"/>
      <c r="G52" s="146"/>
      <c r="H52" s="58"/>
      <c r="I52" s="146"/>
    </row>
    <row r="53" spans="1:9" s="55" customFormat="1" ht="13.5" customHeight="1">
      <c r="A53" s="70"/>
      <c r="B53" s="58"/>
      <c r="C53" s="146"/>
      <c r="D53" s="58"/>
      <c r="E53" s="146"/>
      <c r="F53" s="58"/>
      <c r="G53" s="146"/>
      <c r="H53" s="58"/>
      <c r="I53" s="146"/>
    </row>
    <row r="54" spans="1:9" s="55" customFormat="1" ht="13.5" customHeight="1">
      <c r="A54" s="70"/>
      <c r="B54" s="58"/>
      <c r="C54" s="146"/>
      <c r="D54" s="58"/>
      <c r="E54" s="146"/>
      <c r="F54" s="58"/>
      <c r="G54" s="146"/>
      <c r="H54" s="58"/>
      <c r="I54" s="146"/>
    </row>
    <row r="55" spans="1:9" s="55" customFormat="1" ht="15">
      <c r="A55" s="80" t="s">
        <v>63</v>
      </c>
      <c r="B55" s="58" t="s">
        <v>97</v>
      </c>
      <c r="C55" s="156">
        <f>SUM(C51:C54)</f>
        <v>0</v>
      </c>
      <c r="D55" s="58" t="s">
        <v>97</v>
      </c>
      <c r="E55" s="156">
        <f>SUM(E51:E54)</f>
        <v>0</v>
      </c>
      <c r="F55" s="58" t="s">
        <v>97</v>
      </c>
      <c r="G55" s="156">
        <f>SUM(G51:G54)</f>
        <v>0</v>
      </c>
      <c r="H55" s="58" t="s">
        <v>97</v>
      </c>
      <c r="I55" s="156">
        <f>SUM(I51:I54)</f>
        <v>0</v>
      </c>
    </row>
    <row r="56" spans="1:9" s="55" customFormat="1" ht="13.5" customHeight="1">
      <c r="A56" s="80"/>
      <c r="B56" s="58"/>
      <c r="C56" s="60"/>
      <c r="D56" s="58"/>
      <c r="E56" s="60"/>
      <c r="F56" s="58"/>
      <c r="G56" s="60"/>
      <c r="H56" s="58"/>
      <c r="I56" s="60"/>
    </row>
    <row r="57" spans="1:9" s="55" customFormat="1" ht="13.5" customHeight="1">
      <c r="A57" s="86" t="s">
        <v>64</v>
      </c>
      <c r="B57" s="58"/>
      <c r="C57" s="60"/>
      <c r="D57" s="58"/>
      <c r="E57" s="60"/>
      <c r="F57" s="58"/>
      <c r="G57" s="60"/>
      <c r="H57" s="58"/>
      <c r="I57" s="60"/>
    </row>
    <row r="58" spans="1:9" s="55" customFormat="1" ht="13.5" customHeight="1">
      <c r="A58" s="70" t="s">
        <v>224</v>
      </c>
      <c r="B58" s="58" t="s">
        <v>97</v>
      </c>
      <c r="C58" s="146"/>
      <c r="D58" s="58" t="s">
        <v>97</v>
      </c>
      <c r="E58" s="146"/>
      <c r="F58" s="58" t="s">
        <v>97</v>
      </c>
      <c r="G58" s="146"/>
      <c r="H58" s="58" t="s">
        <v>97</v>
      </c>
      <c r="I58" s="146">
        <v>934757</v>
      </c>
    </row>
    <row r="59" spans="1:9" s="55" customFormat="1" ht="13.5" customHeight="1">
      <c r="A59" s="70" t="s">
        <v>225</v>
      </c>
      <c r="B59" s="58"/>
      <c r="C59" s="146"/>
      <c r="D59" s="58"/>
      <c r="E59" s="146"/>
      <c r="F59" s="58"/>
      <c r="G59" s="146">
        <v>865000</v>
      </c>
      <c r="H59" s="58"/>
      <c r="I59" s="146"/>
    </row>
    <row r="60" spans="1:9" s="55" customFormat="1" ht="13.5" customHeight="1">
      <c r="A60" s="70" t="s">
        <v>226</v>
      </c>
      <c r="B60" s="58"/>
      <c r="C60" s="146"/>
      <c r="D60" s="58"/>
      <c r="E60" s="146"/>
      <c r="F60" s="58"/>
      <c r="G60" s="146"/>
      <c r="H60" s="58"/>
      <c r="I60" s="146">
        <v>3400000</v>
      </c>
    </row>
    <row r="61" spans="1:9" s="55" customFormat="1" ht="13.5" customHeight="1">
      <c r="A61" s="70" t="s">
        <v>227</v>
      </c>
      <c r="B61" s="58"/>
      <c r="C61" s="146"/>
      <c r="D61" s="58"/>
      <c r="E61" s="146"/>
      <c r="F61" s="58"/>
      <c r="G61" s="146"/>
      <c r="H61" s="58"/>
      <c r="I61" s="146"/>
    </row>
    <row r="62" spans="1:9" s="55" customFormat="1" ht="15">
      <c r="A62" s="80" t="s">
        <v>35</v>
      </c>
      <c r="B62" s="58" t="s">
        <v>97</v>
      </c>
      <c r="C62" s="156">
        <f>SUM(C58:C61)</f>
        <v>0</v>
      </c>
      <c r="D62" s="58" t="s">
        <v>97</v>
      </c>
      <c r="E62" s="156">
        <f>SUM(E58:E61)</f>
        <v>0</v>
      </c>
      <c r="F62" s="58" t="s">
        <v>97</v>
      </c>
      <c r="G62" s="156">
        <f>SUM(G58:G61)</f>
        <v>865000</v>
      </c>
      <c r="H62" s="58" t="s">
        <v>97</v>
      </c>
      <c r="I62" s="156">
        <f>SUM(I58:I61)</f>
        <v>4334757</v>
      </c>
    </row>
    <row r="63" spans="1:9" s="55" customFormat="1" ht="13.5" customHeight="1">
      <c r="A63" s="68"/>
      <c r="B63" s="58"/>
      <c r="C63" s="60"/>
      <c r="D63" s="58"/>
      <c r="E63" s="60"/>
      <c r="F63" s="58"/>
      <c r="G63" s="60"/>
      <c r="H63" s="58"/>
      <c r="I63" s="60"/>
    </row>
    <row r="64" spans="1:9" s="55" customFormat="1" ht="13.5" customHeight="1">
      <c r="A64" s="80"/>
      <c r="B64" s="58"/>
      <c r="C64" s="69"/>
      <c r="D64" s="58"/>
      <c r="E64" s="69"/>
      <c r="F64" s="58"/>
      <c r="G64" s="69"/>
      <c r="H64" s="58"/>
      <c r="I64" s="69"/>
    </row>
    <row r="65" spans="1:9" s="55" customFormat="1" ht="13.5" customHeight="1">
      <c r="A65" s="80"/>
      <c r="B65" s="58"/>
      <c r="C65" s="69"/>
      <c r="D65" s="58"/>
      <c r="E65" s="69"/>
      <c r="F65" s="58"/>
      <c r="G65" s="69"/>
      <c r="H65" s="58"/>
      <c r="I65" s="69"/>
    </row>
    <row r="66" spans="1:9" s="55" customFormat="1" ht="13.5" customHeight="1" thickBot="1">
      <c r="A66" s="80" t="s">
        <v>12</v>
      </c>
      <c r="B66" s="58" t="s">
        <v>97</v>
      </c>
      <c r="C66" s="155">
        <f>C20+C34+C41+C48+C55+C62</f>
        <v>0</v>
      </c>
      <c r="D66" s="58" t="s">
        <v>97</v>
      </c>
      <c r="E66" s="155">
        <f>E20+E34+E41+E48+E55+E62</f>
        <v>0</v>
      </c>
      <c r="F66" s="58" t="s">
        <v>97</v>
      </c>
      <c r="G66" s="155">
        <f>G20+G34+G41+G48+G55+G62</f>
        <v>6554319</v>
      </c>
      <c r="H66" s="58" t="s">
        <v>97</v>
      </c>
      <c r="I66" s="155">
        <f>I20+I34+I41+I48+I55+I62</f>
        <v>6634076</v>
      </c>
    </row>
    <row r="67" spans="1:9" s="55" customFormat="1" ht="13.5" customHeight="1" thickTop="1">
      <c r="A67" s="68"/>
      <c r="H67" s="73"/>
    </row>
    <row r="68" spans="1:9" s="13" customFormat="1" ht="14.25">
      <c r="A68" s="14"/>
      <c r="H68" s="16"/>
    </row>
    <row r="69" spans="1:9" s="13" customFormat="1" ht="14.25">
      <c r="H69" s="16"/>
    </row>
    <row r="70" spans="1:9" s="13" customFormat="1" ht="14.25">
      <c r="H70" s="16"/>
    </row>
    <row r="71" spans="1:9" s="13" customFormat="1" ht="14.25">
      <c r="H71" s="16"/>
    </row>
    <row r="72" spans="1:9" s="13" customFormat="1" ht="14.25">
      <c r="H72" s="16"/>
    </row>
    <row r="73" spans="1:9" s="13" customFormat="1" ht="14.25">
      <c r="H73" s="16"/>
    </row>
    <row r="74" spans="1:9" s="13" customFormat="1" ht="14.25">
      <c r="H74" s="16"/>
    </row>
    <row r="75" spans="1:9" s="13" customFormat="1" ht="14.25">
      <c r="H75" s="16"/>
    </row>
    <row r="76" spans="1:9" s="13" customFormat="1" ht="14.25">
      <c r="H76" s="16"/>
    </row>
    <row r="77" spans="1:9" s="13" customFormat="1" ht="14.25">
      <c r="H77" s="16"/>
    </row>
    <row r="78" spans="1:9" s="13" customFormat="1" ht="14.25">
      <c r="H78" s="16"/>
    </row>
    <row r="79" spans="1:9" s="13" customFormat="1" ht="14.25">
      <c r="H79" s="16"/>
    </row>
    <row r="80" spans="1:9" s="13" customFormat="1" ht="14.25">
      <c r="H80" s="16"/>
    </row>
  </sheetData>
  <sheetProtection sheet="1" formatCells="0" formatColumns="0" formatRows="0" insertRows="0" deleteRows="0"/>
  <customSheetViews>
    <customSheetView guid="{C1EA6AC8-5196-415A-9446-EBA448A333C6}" showGridLines="0" outlineSymbols="0" zeroValues="0" fitToPage="1" showRuler="0">
      <selection activeCell="A10" sqref="A10"/>
      <rowBreaks count="1" manualBreakCount="1">
        <brk id="59" max="16383" man="1"/>
      </rowBreaks>
      <pageMargins left="0.5" right="0.5" top="0.5" bottom="0.5" header="0.5" footer="0.25"/>
      <printOptions horizontalCentered="1"/>
      <pageSetup scale="83" orientation="portrait" r:id="rId1"/>
      <headerFooter alignWithMargins="0">
        <oddFooter>&amp;L&amp;"Arial,Bold"&amp;13 4/05&amp;C&amp;"Arial,Bold"&amp;13SCHEDULE D</oddFooter>
      </headerFooter>
    </customSheetView>
    <customSheetView guid="{F94502DD-FE7E-4E7C-BE4C-D6208EA4A7DB}" showGridLines="0" outlineSymbols="0" zeroValues="0" fitToPage="1">
      <selection activeCell="A9" sqref="A9"/>
      <rowBreaks count="1" manualBreakCount="1">
        <brk id="59" max="16383" man="1"/>
      </rowBreaks>
      <pageMargins left="0.5" right="0.5" top="0.5" bottom="0.5" header="0.5" footer="0.25"/>
      <printOptions horizontalCentered="1"/>
      <pageSetup scale="83" orientation="portrait" r:id="rId2"/>
      <headerFooter alignWithMargins="0">
        <oddFooter>&amp;L&amp;"Arial,Bold"&amp;13 4/08&amp;C&amp;"Arial,Bold"&amp;13SCHEDULE D</oddFooter>
      </headerFooter>
    </customSheetView>
  </customSheetViews>
  <mergeCells count="7">
    <mergeCell ref="A1:I1"/>
    <mergeCell ref="A3:I3"/>
    <mergeCell ref="C6:E6"/>
    <mergeCell ref="G6:I6"/>
    <mergeCell ref="A2:I2"/>
    <mergeCell ref="C5:E5"/>
    <mergeCell ref="G5:I5"/>
  </mergeCells>
  <phoneticPr fontId="16" type="noConversion"/>
  <printOptions horizontalCentered="1"/>
  <pageMargins left="0.5" right="0.5" top="0.5" bottom="0.5" header="0.5" footer="0.25"/>
  <pageSetup scale="73" orientation="portrait" r:id="rId3"/>
  <headerFooter alignWithMargins="0">
    <oddFooter>&amp;L&amp;"Arial,Bold"&amp;13 4/12&amp;C&amp;"Arial,Bold"&amp;13SCHEDULE D</oddFooter>
  </headerFooter>
  <rowBreaks count="1" manualBreakCount="1">
    <brk id="67" max="16383" man="1"/>
  </rowBreaks>
</worksheet>
</file>

<file path=xl/worksheets/sheet9.xml><?xml version="1.0" encoding="utf-8"?>
<worksheet xmlns="http://schemas.openxmlformats.org/spreadsheetml/2006/main" xmlns:r="http://schemas.openxmlformats.org/officeDocument/2006/relationships">
  <sheetPr codeName="Sheet8">
    <pageSetUpPr fitToPage="1"/>
  </sheetPr>
  <dimension ref="A1:S68"/>
  <sheetViews>
    <sheetView showGridLines="0" showZeros="0" showOutlineSymbols="0" topLeftCell="A43" zoomScaleNormal="100" workbookViewId="0">
      <selection activeCell="J31" sqref="J31"/>
    </sheetView>
  </sheetViews>
  <sheetFormatPr defaultColWidth="8.7109375" defaultRowHeight="12"/>
  <cols>
    <col min="1" max="1" width="2.7109375" style="6" customWidth="1"/>
    <col min="2" max="2" width="29.5703125" style="6" customWidth="1"/>
    <col min="3" max="3" width="2.7109375" style="8" customWidth="1"/>
    <col min="4" max="4" width="18.7109375" style="6" bestFit="1" customWidth="1"/>
    <col min="5" max="5" width="2.7109375" style="8" customWidth="1"/>
    <col min="6" max="6" width="17.42578125" style="6" bestFit="1" customWidth="1"/>
    <col min="7" max="7" width="2.7109375" style="8" customWidth="1"/>
    <col min="8" max="8" width="18.7109375" style="6" bestFit="1" customWidth="1"/>
    <col min="9" max="9" width="2.7109375" style="8" customWidth="1"/>
    <col min="10" max="10" width="18.7109375" style="6" bestFit="1" customWidth="1"/>
    <col min="11" max="16384" width="8.7109375" style="6"/>
  </cols>
  <sheetData>
    <row r="1" spans="1:19" s="22" customFormat="1" ht="17.25" customHeight="1">
      <c r="A1" s="347" t="str">
        <f>________________COUNTY</f>
        <v>COCHISE COUNTY</v>
      </c>
      <c r="B1" s="326"/>
      <c r="C1" s="326"/>
      <c r="D1" s="326"/>
      <c r="E1" s="326"/>
      <c r="F1" s="326"/>
      <c r="G1" s="326"/>
      <c r="H1" s="326"/>
      <c r="I1" s="326"/>
      <c r="J1" s="326"/>
    </row>
    <row r="2" spans="1:19" s="22" customFormat="1" ht="13.5" customHeight="1">
      <c r="A2" s="364" t="s">
        <v>66</v>
      </c>
      <c r="B2" s="364"/>
      <c r="C2" s="364"/>
      <c r="D2" s="364"/>
      <c r="E2" s="364"/>
      <c r="F2" s="364"/>
      <c r="G2" s="364"/>
      <c r="H2" s="364"/>
      <c r="I2" s="364"/>
      <c r="J2" s="364"/>
    </row>
    <row r="3" spans="1:19" s="207" customFormat="1" ht="13.5" customHeight="1">
      <c r="A3" s="363" t="str">
        <f>Fiscal_Year_budgetyear</f>
        <v>Fiscal Year 2013</v>
      </c>
      <c r="B3" s="326"/>
      <c r="C3" s="326"/>
      <c r="D3" s="326"/>
      <c r="E3" s="326"/>
      <c r="F3" s="326"/>
      <c r="G3" s="326"/>
      <c r="H3" s="326"/>
      <c r="I3" s="326"/>
      <c r="J3" s="326"/>
    </row>
    <row r="4" spans="1:19" s="56" customFormat="1" ht="9" customHeight="1">
      <c r="A4" s="88"/>
      <c r="B4" s="89"/>
      <c r="C4" s="90"/>
      <c r="D4" s="89"/>
      <c r="E4" s="90"/>
      <c r="F4" s="89"/>
      <c r="G4" s="90"/>
      <c r="H4" s="89"/>
      <c r="I4" s="90"/>
      <c r="J4" s="89"/>
    </row>
    <row r="5" spans="1:19" s="95" customFormat="1" ht="60.75" customHeight="1">
      <c r="B5" s="186"/>
      <c r="C5" s="15"/>
      <c r="D5" s="208" t="s">
        <v>110</v>
      </c>
      <c r="E5" s="209"/>
      <c r="F5" s="208" t="s">
        <v>111</v>
      </c>
      <c r="G5" s="209"/>
      <c r="H5" s="208" t="s">
        <v>112</v>
      </c>
      <c r="I5" s="209"/>
      <c r="J5" s="208" t="s">
        <v>113</v>
      </c>
      <c r="K5" s="94"/>
      <c r="L5" s="94"/>
      <c r="M5" s="94"/>
      <c r="N5" s="94"/>
      <c r="O5" s="94"/>
      <c r="P5" s="94"/>
      <c r="Q5" s="94"/>
      <c r="R5" s="94"/>
      <c r="S5" s="94"/>
    </row>
    <row r="6" spans="1:19" s="95" customFormat="1" ht="15.75" customHeight="1" thickBot="1">
      <c r="A6" s="366" t="s">
        <v>67</v>
      </c>
      <c r="B6" s="367"/>
      <c r="C6" s="15"/>
      <c r="D6" s="210">
        <f>currentyear</f>
        <v>2012</v>
      </c>
      <c r="E6" s="209"/>
      <c r="F6" s="211">
        <f>currentyear</f>
        <v>2012</v>
      </c>
      <c r="G6" s="209"/>
      <c r="H6" s="211">
        <f>currentyear</f>
        <v>2012</v>
      </c>
      <c r="I6" s="209"/>
      <c r="J6" s="211">
        <f>budgetyear</f>
        <v>2013</v>
      </c>
      <c r="K6" s="94"/>
      <c r="L6" s="94"/>
      <c r="M6" s="94"/>
      <c r="N6" s="94"/>
      <c r="O6" s="94"/>
      <c r="P6" s="94"/>
      <c r="Q6" s="94"/>
      <c r="R6" s="94"/>
      <c r="S6" s="94"/>
    </row>
    <row r="7" spans="1:19" s="55" customFormat="1" ht="13.5" customHeight="1" thickTop="1">
      <c r="A7" s="68"/>
      <c r="B7" s="68"/>
      <c r="C7" s="57"/>
      <c r="D7" s="86"/>
      <c r="E7" s="57"/>
      <c r="F7" s="86"/>
      <c r="G7" s="57"/>
      <c r="H7" s="86"/>
      <c r="I7" s="57"/>
      <c r="J7" s="86"/>
    </row>
    <row r="8" spans="1:19" s="55" customFormat="1" ht="13.5" customHeight="1">
      <c r="A8" s="86" t="s">
        <v>48</v>
      </c>
      <c r="B8" s="68"/>
      <c r="C8" s="58"/>
      <c r="D8" s="61"/>
      <c r="E8" s="58"/>
      <c r="F8" s="61"/>
      <c r="G8" s="58"/>
      <c r="H8" s="61"/>
      <c r="I8" s="58"/>
      <c r="J8" s="61"/>
    </row>
    <row r="9" spans="1:19" s="55" customFormat="1" ht="13.5" customHeight="1">
      <c r="A9" s="68"/>
      <c r="B9" s="91" t="s">
        <v>84</v>
      </c>
      <c r="C9" s="58" t="s">
        <v>97</v>
      </c>
      <c r="D9" s="146">
        <v>1614055</v>
      </c>
      <c r="E9" s="58" t="s">
        <v>97</v>
      </c>
      <c r="F9" s="146"/>
      <c r="G9" s="58" t="s">
        <v>97</v>
      </c>
      <c r="H9" s="146">
        <v>1608459</v>
      </c>
      <c r="I9" s="58" t="s">
        <v>97</v>
      </c>
      <c r="J9" s="146">
        <v>1715279</v>
      </c>
    </row>
    <row r="10" spans="1:19" s="55" customFormat="1" ht="13.5" customHeight="1">
      <c r="A10" s="68"/>
      <c r="B10" s="91" t="s">
        <v>85</v>
      </c>
      <c r="C10" s="58"/>
      <c r="D10" s="146">
        <v>1958708</v>
      </c>
      <c r="E10" s="58"/>
      <c r="F10" s="146"/>
      <c r="G10" s="58"/>
      <c r="H10" s="146">
        <v>1908034</v>
      </c>
      <c r="I10" s="58"/>
      <c r="J10" s="146">
        <v>2025589</v>
      </c>
    </row>
    <row r="11" spans="1:19" s="55" customFormat="1" ht="13.5" customHeight="1">
      <c r="A11" s="68"/>
      <c r="B11" s="171" t="s">
        <v>86</v>
      </c>
      <c r="C11" s="58"/>
      <c r="D11" s="146">
        <v>1167051</v>
      </c>
      <c r="E11" s="58"/>
      <c r="F11" s="146"/>
      <c r="G11" s="58"/>
      <c r="H11" s="146">
        <v>1148305</v>
      </c>
      <c r="I11" s="58"/>
      <c r="J11" s="146">
        <v>1176870</v>
      </c>
    </row>
    <row r="12" spans="1:19" s="55" customFormat="1" ht="13.5" customHeight="1">
      <c r="A12" s="68"/>
      <c r="B12" s="91" t="s">
        <v>228</v>
      </c>
      <c r="C12" s="58"/>
      <c r="D12" s="146">
        <v>8613825</v>
      </c>
      <c r="E12" s="58"/>
      <c r="F12" s="146"/>
      <c r="G12" s="58"/>
      <c r="H12" s="146">
        <v>8723298</v>
      </c>
      <c r="I12" s="58"/>
      <c r="J12" s="146">
        <v>8678121</v>
      </c>
    </row>
    <row r="13" spans="1:19" s="55" customFormat="1" ht="13.5" customHeight="1">
      <c r="A13" s="68"/>
      <c r="B13" s="91" t="s">
        <v>87</v>
      </c>
      <c r="C13" s="58"/>
      <c r="D13" s="146">
        <v>373902</v>
      </c>
      <c r="E13" s="58"/>
      <c r="F13" s="146"/>
      <c r="G13" s="58"/>
      <c r="H13" s="146">
        <v>398095</v>
      </c>
      <c r="I13" s="58"/>
      <c r="J13" s="146">
        <v>403512</v>
      </c>
    </row>
    <row r="14" spans="1:19" s="55" customFormat="1" ht="13.5" customHeight="1">
      <c r="A14" s="68"/>
      <c r="B14" s="91" t="s">
        <v>88</v>
      </c>
      <c r="C14" s="58"/>
      <c r="D14" s="146">
        <v>329816</v>
      </c>
      <c r="E14" s="58"/>
      <c r="F14" s="146"/>
      <c r="G14" s="58"/>
      <c r="H14" s="146">
        <v>333209</v>
      </c>
      <c r="I14" s="58"/>
      <c r="J14" s="146">
        <v>354147</v>
      </c>
    </row>
    <row r="15" spans="1:19" s="55" customFormat="1" ht="13.5" customHeight="1">
      <c r="A15" s="68"/>
      <c r="B15" s="91" t="s">
        <v>89</v>
      </c>
      <c r="C15" s="58"/>
      <c r="D15" s="146">
        <v>14200417</v>
      </c>
      <c r="E15" s="58"/>
      <c r="F15" s="146"/>
      <c r="G15" s="58"/>
      <c r="H15" s="146">
        <v>14100408</v>
      </c>
      <c r="I15" s="58"/>
      <c r="J15" s="146">
        <v>14915260</v>
      </c>
    </row>
    <row r="16" spans="1:19" s="55" customFormat="1" ht="13.5" customHeight="1">
      <c r="A16" s="68"/>
      <c r="B16" s="91" t="s">
        <v>90</v>
      </c>
      <c r="C16" s="58"/>
      <c r="D16" s="146">
        <v>1086157</v>
      </c>
      <c r="E16" s="58"/>
      <c r="F16" s="146"/>
      <c r="G16" s="58"/>
      <c r="H16" s="146">
        <v>1100735</v>
      </c>
      <c r="I16" s="58"/>
      <c r="J16" s="146">
        <v>1105045</v>
      </c>
    </row>
    <row r="17" spans="1:10" s="55" customFormat="1" ht="13.5" customHeight="1">
      <c r="A17" s="68"/>
      <c r="B17" s="91" t="s">
        <v>229</v>
      </c>
      <c r="C17" s="58"/>
      <c r="D17" s="146">
        <v>2679594</v>
      </c>
      <c r="E17" s="58"/>
      <c r="F17" s="146"/>
      <c r="G17" s="58"/>
      <c r="H17" s="146">
        <v>2592668</v>
      </c>
      <c r="I17" s="58"/>
      <c r="J17" s="146">
        <v>2728742</v>
      </c>
    </row>
    <row r="18" spans="1:10" s="55" customFormat="1" ht="13.5" customHeight="1">
      <c r="A18" s="68"/>
      <c r="B18" s="91" t="s">
        <v>230</v>
      </c>
      <c r="C18" s="58"/>
      <c r="D18" s="146">
        <v>9066075</v>
      </c>
      <c r="E18" s="58"/>
      <c r="F18" s="146"/>
      <c r="G18" s="58"/>
      <c r="H18" s="146">
        <v>9395184</v>
      </c>
      <c r="I18" s="58"/>
      <c r="J18" s="146">
        <v>9397146</v>
      </c>
    </row>
    <row r="19" spans="1:10" s="55" customFormat="1" ht="13.5" customHeight="1">
      <c r="A19" s="68"/>
      <c r="B19" s="91" t="s">
        <v>231</v>
      </c>
      <c r="C19" s="58"/>
      <c r="D19" s="146">
        <v>3267623</v>
      </c>
      <c r="E19" s="58"/>
      <c r="F19" s="146"/>
      <c r="G19" s="58"/>
      <c r="H19" s="146">
        <v>3774563</v>
      </c>
      <c r="I19" s="58"/>
      <c r="J19" s="146">
        <v>3308371</v>
      </c>
    </row>
    <row r="20" spans="1:10" s="55" customFormat="1" ht="13.5" customHeight="1">
      <c r="A20" s="68"/>
      <c r="B20" s="91" t="s">
        <v>232</v>
      </c>
      <c r="C20" s="58"/>
      <c r="D20" s="146">
        <v>11303919</v>
      </c>
      <c r="E20" s="58"/>
      <c r="F20" s="146"/>
      <c r="G20" s="58"/>
      <c r="H20" s="146">
        <v>7835036</v>
      </c>
      <c r="I20" s="58"/>
      <c r="J20" s="146">
        <v>11474095</v>
      </c>
    </row>
    <row r="21" spans="1:10" s="55" customFormat="1" ht="13.5" customHeight="1">
      <c r="A21" s="68"/>
      <c r="B21" s="91" t="s">
        <v>106</v>
      </c>
      <c r="C21" s="58"/>
      <c r="D21" s="146">
        <v>25021141</v>
      </c>
      <c r="E21" s="58"/>
      <c r="F21" s="146"/>
      <c r="G21" s="58"/>
      <c r="H21" s="146"/>
      <c r="I21" s="58"/>
      <c r="J21" s="146">
        <v>26682394</v>
      </c>
    </row>
    <row r="22" spans="1:10" s="55" customFormat="1" ht="15">
      <c r="A22" s="68"/>
      <c r="B22" s="80" t="s">
        <v>56</v>
      </c>
      <c r="C22" s="58" t="s">
        <v>97</v>
      </c>
      <c r="D22" s="156">
        <f>SUM(D9:D21)</f>
        <v>80682283</v>
      </c>
      <c r="E22" s="58" t="s">
        <v>97</v>
      </c>
      <c r="F22" s="156">
        <f>SUM(F9:F21)</f>
        <v>0</v>
      </c>
      <c r="G22" s="58" t="s">
        <v>97</v>
      </c>
      <c r="H22" s="156">
        <f>SUM(H9:H21)</f>
        <v>52917994</v>
      </c>
      <c r="I22" s="58" t="s">
        <v>97</v>
      </c>
      <c r="J22" s="156">
        <f>SUM(J9:J21)</f>
        <v>83964571</v>
      </c>
    </row>
    <row r="23" spans="1:10" s="55" customFormat="1" ht="13.5" customHeight="1">
      <c r="A23" s="68"/>
      <c r="B23" s="68"/>
      <c r="C23" s="58"/>
      <c r="D23" s="92"/>
      <c r="E23" s="58"/>
      <c r="F23" s="92"/>
      <c r="G23" s="58"/>
      <c r="H23" s="92"/>
      <c r="I23" s="58"/>
      <c r="J23" s="92"/>
    </row>
    <row r="24" spans="1:10" s="55" customFormat="1" ht="13.5" customHeight="1">
      <c r="A24" s="86" t="s">
        <v>57</v>
      </c>
      <c r="B24" s="68"/>
      <c r="C24" s="58"/>
      <c r="D24" s="92"/>
      <c r="E24" s="58"/>
      <c r="F24" s="92"/>
      <c r="G24" s="58"/>
      <c r="H24" s="92"/>
      <c r="I24" s="58"/>
      <c r="J24" s="92"/>
    </row>
    <row r="25" spans="1:10" s="55" customFormat="1" ht="13.5" customHeight="1">
      <c r="A25" s="68"/>
      <c r="B25" s="91" t="s">
        <v>85</v>
      </c>
      <c r="C25" s="58" t="s">
        <v>97</v>
      </c>
      <c r="D25" s="146">
        <v>2366926</v>
      </c>
      <c r="E25" s="58" t="s">
        <v>97</v>
      </c>
      <c r="F25" s="146"/>
      <c r="G25" s="58" t="s">
        <v>97</v>
      </c>
      <c r="H25" s="146">
        <v>1149203</v>
      </c>
      <c r="I25" s="58" t="s">
        <v>97</v>
      </c>
      <c r="J25" s="146">
        <v>1946558</v>
      </c>
    </row>
    <row r="26" spans="1:10" s="55" customFormat="1" ht="13.5" customHeight="1">
      <c r="A26" s="68"/>
      <c r="B26" s="91" t="s">
        <v>89</v>
      </c>
      <c r="C26" s="58"/>
      <c r="D26" s="146">
        <v>4303973</v>
      </c>
      <c r="E26" s="58"/>
      <c r="F26" s="146"/>
      <c r="G26" s="58"/>
      <c r="H26" s="146">
        <v>2743138</v>
      </c>
      <c r="I26" s="58"/>
      <c r="J26" s="146">
        <v>3776919</v>
      </c>
    </row>
    <row r="27" spans="1:10" s="55" customFormat="1" ht="13.5" customHeight="1">
      <c r="A27" s="68"/>
      <c r="B27" s="91" t="s">
        <v>229</v>
      </c>
      <c r="C27" s="58"/>
      <c r="D27" s="146">
        <v>2834600</v>
      </c>
      <c r="E27" s="58"/>
      <c r="F27" s="146"/>
      <c r="G27" s="58"/>
      <c r="H27" s="146">
        <v>1762856</v>
      </c>
      <c r="I27" s="58"/>
      <c r="J27" s="146">
        <v>2691051</v>
      </c>
    </row>
    <row r="28" spans="1:10" s="55" customFormat="1" ht="13.5" customHeight="1">
      <c r="A28" s="68"/>
      <c r="B28" s="91" t="s">
        <v>233</v>
      </c>
      <c r="C28" s="58"/>
      <c r="D28" s="146">
        <v>355609</v>
      </c>
      <c r="E28" s="58"/>
      <c r="F28" s="146"/>
      <c r="G28" s="58"/>
      <c r="H28" s="146">
        <v>328303</v>
      </c>
      <c r="I28" s="58"/>
      <c r="J28" s="146">
        <v>333712</v>
      </c>
    </row>
    <row r="29" spans="1:10" s="55" customFormat="1" ht="13.5" customHeight="1">
      <c r="A29" s="68"/>
      <c r="B29" s="91" t="s">
        <v>230</v>
      </c>
      <c r="C29" s="58"/>
      <c r="D29" s="146">
        <v>7131089</v>
      </c>
      <c r="E29" s="58"/>
      <c r="F29" s="146"/>
      <c r="G29" s="58"/>
      <c r="H29" s="146">
        <v>5053143</v>
      </c>
      <c r="I29" s="58"/>
      <c r="J29" s="146">
        <v>7366476</v>
      </c>
    </row>
    <row r="30" spans="1:10" s="55" customFormat="1" ht="13.5" customHeight="1">
      <c r="A30" s="68"/>
      <c r="B30" s="91" t="s">
        <v>232</v>
      </c>
      <c r="C30" s="58"/>
      <c r="D30" s="146">
        <v>3242757</v>
      </c>
      <c r="E30" s="58"/>
      <c r="F30" s="146"/>
      <c r="G30" s="58"/>
      <c r="H30" s="146">
        <v>2806937</v>
      </c>
      <c r="I30" s="58"/>
      <c r="J30" s="146">
        <v>3175722</v>
      </c>
    </row>
    <row r="31" spans="1:10" s="55" customFormat="1" ht="13.5" customHeight="1">
      <c r="A31" s="68"/>
      <c r="B31" s="91" t="s">
        <v>234</v>
      </c>
      <c r="C31" s="58"/>
      <c r="D31" s="146">
        <v>166802</v>
      </c>
      <c r="E31" s="58"/>
      <c r="F31" s="146"/>
      <c r="G31" s="58"/>
      <c r="H31" s="146">
        <v>139406</v>
      </c>
      <c r="I31" s="58"/>
      <c r="J31" s="146">
        <v>179390</v>
      </c>
    </row>
    <row r="32" spans="1:10" s="55" customFormat="1" ht="13.5" customHeight="1">
      <c r="A32" s="68"/>
      <c r="B32" s="91" t="s">
        <v>235</v>
      </c>
      <c r="C32" s="58"/>
      <c r="D32" s="146">
        <v>24671340</v>
      </c>
      <c r="E32" s="58"/>
      <c r="F32" s="146"/>
      <c r="G32" s="58"/>
      <c r="H32" s="146">
        <v>14176770</v>
      </c>
      <c r="I32" s="58"/>
      <c r="J32" s="146">
        <v>23717482</v>
      </c>
    </row>
    <row r="33" spans="1:10" s="55" customFormat="1" ht="13.5" customHeight="1">
      <c r="A33" s="68"/>
      <c r="B33" s="91" t="s">
        <v>236</v>
      </c>
      <c r="C33" s="58"/>
      <c r="D33" s="146">
        <v>2292324</v>
      </c>
      <c r="E33" s="58"/>
      <c r="F33" s="146"/>
      <c r="G33" s="58"/>
      <c r="H33" s="146">
        <v>1501090</v>
      </c>
      <c r="I33" s="58"/>
      <c r="J33" s="146">
        <v>2255053</v>
      </c>
    </row>
    <row r="34" spans="1:10" s="55" customFormat="1" ht="13.5" customHeight="1">
      <c r="A34" s="68"/>
      <c r="B34" s="91" t="s">
        <v>237</v>
      </c>
      <c r="C34" s="58"/>
      <c r="D34" s="146">
        <v>780268</v>
      </c>
      <c r="E34" s="58"/>
      <c r="F34" s="146"/>
      <c r="G34" s="58"/>
      <c r="H34" s="146">
        <v>809641</v>
      </c>
      <c r="I34" s="58"/>
      <c r="J34" s="146">
        <v>689886</v>
      </c>
    </row>
    <row r="35" spans="1:10" s="55" customFormat="1" ht="13.5" customHeight="1">
      <c r="A35" s="68"/>
      <c r="B35" s="91" t="s">
        <v>238</v>
      </c>
      <c r="C35" s="58"/>
      <c r="D35" s="146">
        <v>344174</v>
      </c>
      <c r="E35" s="58"/>
      <c r="F35" s="146"/>
      <c r="G35" s="58"/>
      <c r="H35" s="146">
        <v>217500</v>
      </c>
      <c r="I35" s="58"/>
      <c r="J35" s="146">
        <v>347760</v>
      </c>
    </row>
    <row r="36" spans="1:10" s="55" customFormat="1" ht="13.5" customHeight="1">
      <c r="A36" s="68"/>
      <c r="B36" s="91" t="s">
        <v>239</v>
      </c>
      <c r="C36" s="58"/>
      <c r="D36" s="146"/>
      <c r="E36" s="58"/>
      <c r="F36" s="146"/>
      <c r="G36" s="58"/>
      <c r="H36" s="146"/>
      <c r="I36" s="58"/>
      <c r="J36" s="146"/>
    </row>
    <row r="37" spans="1:10" s="55" customFormat="1" ht="15">
      <c r="A37" s="68"/>
      <c r="B37" s="80" t="s">
        <v>58</v>
      </c>
      <c r="C37" s="58" t="s">
        <v>97</v>
      </c>
      <c r="D37" s="156">
        <f>SUM(D25:D36)</f>
        <v>48489862</v>
      </c>
      <c r="E37" s="58" t="s">
        <v>97</v>
      </c>
      <c r="F37" s="156">
        <f>SUM(F25:F36)</f>
        <v>0</v>
      </c>
      <c r="G37" s="58" t="s">
        <v>97</v>
      </c>
      <c r="H37" s="156">
        <f>SUM(H25:H36)</f>
        <v>30687987</v>
      </c>
      <c r="I37" s="58" t="s">
        <v>97</v>
      </c>
      <c r="J37" s="156">
        <f>SUM(J25:J36)</f>
        <v>46480009</v>
      </c>
    </row>
    <row r="38" spans="1:10" s="55" customFormat="1" ht="13.5" customHeight="1">
      <c r="A38" s="68"/>
      <c r="B38" s="68"/>
      <c r="C38" s="58"/>
      <c r="D38" s="92"/>
      <c r="E38" s="58"/>
      <c r="F38" s="92"/>
      <c r="G38" s="58"/>
      <c r="H38" s="92"/>
      <c r="I38" s="58"/>
      <c r="J38" s="92"/>
    </row>
    <row r="39" spans="1:10" s="55" customFormat="1" ht="13.5" customHeight="1">
      <c r="A39" s="86" t="s">
        <v>59</v>
      </c>
      <c r="B39" s="68"/>
      <c r="C39" s="58"/>
      <c r="D39" s="92"/>
      <c r="E39" s="58"/>
      <c r="F39" s="92"/>
      <c r="G39" s="58"/>
      <c r="H39" s="92"/>
      <c r="I39" s="58"/>
      <c r="J39" s="92"/>
    </row>
    <row r="40" spans="1:10" s="55" customFormat="1" ht="13.5" customHeight="1">
      <c r="A40" s="68"/>
      <c r="B40" s="91"/>
      <c r="C40" s="58" t="s">
        <v>97</v>
      </c>
      <c r="D40" s="126"/>
      <c r="E40" s="58" t="s">
        <v>97</v>
      </c>
      <c r="F40" s="126"/>
      <c r="G40" s="58" t="s">
        <v>97</v>
      </c>
      <c r="H40" s="126"/>
      <c r="I40" s="58" t="s">
        <v>97</v>
      </c>
      <c r="J40" s="126"/>
    </row>
    <row r="41" spans="1:10" s="55" customFormat="1" ht="13.5" customHeight="1">
      <c r="A41" s="68"/>
      <c r="B41" s="91"/>
      <c r="C41" s="58"/>
      <c r="D41" s="126"/>
      <c r="E41" s="58"/>
      <c r="F41" s="126"/>
      <c r="G41" s="58"/>
      <c r="H41" s="126"/>
      <c r="I41" s="58"/>
      <c r="J41" s="126"/>
    </row>
    <row r="42" spans="1:10" s="55" customFormat="1" ht="13.5" customHeight="1">
      <c r="A42" s="68"/>
      <c r="B42" s="91"/>
      <c r="C42" s="58"/>
      <c r="D42" s="126"/>
      <c r="E42" s="58"/>
      <c r="F42" s="126"/>
      <c r="G42" s="58"/>
      <c r="H42" s="126"/>
      <c r="I42" s="58"/>
      <c r="J42" s="126"/>
    </row>
    <row r="43" spans="1:10" s="55" customFormat="1" ht="15">
      <c r="A43" s="68"/>
      <c r="B43" s="80" t="s">
        <v>31</v>
      </c>
      <c r="C43" s="58" t="s">
        <v>97</v>
      </c>
      <c r="D43" s="156">
        <f>SUM(D40:D42)</f>
        <v>0</v>
      </c>
      <c r="E43" s="58" t="s">
        <v>97</v>
      </c>
      <c r="F43" s="156">
        <f>SUM(F40:F42)</f>
        <v>0</v>
      </c>
      <c r="G43" s="58" t="s">
        <v>97</v>
      </c>
      <c r="H43" s="156">
        <f>SUM(H40:H42)</f>
        <v>0</v>
      </c>
      <c r="I43" s="58" t="s">
        <v>97</v>
      </c>
      <c r="J43" s="156">
        <f>SUM(J40:J42)</f>
        <v>0</v>
      </c>
    </row>
    <row r="44" spans="1:10" s="55" customFormat="1" ht="13.5" customHeight="1">
      <c r="A44" s="68"/>
      <c r="B44" s="68"/>
      <c r="C44" s="58"/>
      <c r="D44" s="92"/>
      <c r="E44" s="58"/>
      <c r="F44" s="92"/>
      <c r="G44" s="58"/>
      <c r="H44" s="92"/>
      <c r="I44" s="58"/>
      <c r="J44" s="92"/>
    </row>
    <row r="45" spans="1:10" s="55" customFormat="1" ht="13.5" customHeight="1">
      <c r="A45" s="86" t="s">
        <v>60</v>
      </c>
      <c r="B45" s="68"/>
      <c r="C45" s="58"/>
      <c r="D45" s="92"/>
      <c r="E45" s="58"/>
      <c r="F45" s="92"/>
      <c r="G45" s="58"/>
      <c r="H45" s="92"/>
      <c r="I45" s="58"/>
      <c r="J45" s="92"/>
    </row>
    <row r="46" spans="1:10" s="55" customFormat="1" ht="13.5" customHeight="1">
      <c r="A46" s="68"/>
      <c r="B46" s="91" t="s">
        <v>222</v>
      </c>
      <c r="C46" s="58" t="s">
        <v>97</v>
      </c>
      <c r="D46" s="146">
        <v>21788467</v>
      </c>
      <c r="E46" s="58" t="s">
        <v>97</v>
      </c>
      <c r="F46" s="146"/>
      <c r="G46" s="58" t="s">
        <v>97</v>
      </c>
      <c r="H46" s="146">
        <v>5358501</v>
      </c>
      <c r="I46" s="58" t="s">
        <v>97</v>
      </c>
      <c r="J46" s="146">
        <v>22340388</v>
      </c>
    </row>
    <row r="47" spans="1:10" s="55" customFormat="1" ht="13.5" customHeight="1">
      <c r="A47" s="68"/>
      <c r="B47" s="91" t="s">
        <v>223</v>
      </c>
      <c r="C47" s="58"/>
      <c r="D47" s="146">
        <v>429058</v>
      </c>
      <c r="E47" s="58"/>
      <c r="F47" s="146"/>
      <c r="G47" s="58"/>
      <c r="H47" s="146">
        <v>352781</v>
      </c>
      <c r="I47" s="58"/>
      <c r="J47" s="146">
        <v>275983</v>
      </c>
    </row>
    <row r="48" spans="1:10" s="55" customFormat="1" ht="13.5" customHeight="1">
      <c r="A48" s="68"/>
      <c r="B48" s="91"/>
      <c r="C48" s="58"/>
      <c r="D48" s="146"/>
      <c r="E48" s="58"/>
      <c r="F48" s="146"/>
      <c r="G48" s="58"/>
      <c r="H48" s="146"/>
      <c r="I48" s="58"/>
      <c r="J48" s="146"/>
    </row>
    <row r="49" spans="1:10" s="55" customFormat="1" ht="15">
      <c r="A49" s="68"/>
      <c r="B49" s="80" t="s">
        <v>61</v>
      </c>
      <c r="C49" s="58" t="s">
        <v>97</v>
      </c>
      <c r="D49" s="156">
        <f>SUM(D46:D48)</f>
        <v>22217525</v>
      </c>
      <c r="E49" s="58" t="s">
        <v>97</v>
      </c>
      <c r="F49" s="156">
        <f>SUM(F46:F48)</f>
        <v>0</v>
      </c>
      <c r="G49" s="58" t="s">
        <v>97</v>
      </c>
      <c r="H49" s="156">
        <f>SUM(H46:H48)</f>
        <v>5711282</v>
      </c>
      <c r="I49" s="58" t="s">
        <v>97</v>
      </c>
      <c r="J49" s="156">
        <f>SUM(J46:J48)</f>
        <v>22616371</v>
      </c>
    </row>
    <row r="50" spans="1:10" s="55" customFormat="1" ht="13.5" customHeight="1">
      <c r="A50" s="68"/>
      <c r="B50" s="80"/>
      <c r="C50" s="58"/>
      <c r="D50" s="92"/>
      <c r="E50" s="58"/>
      <c r="F50" s="92"/>
      <c r="G50" s="58"/>
      <c r="H50" s="92"/>
      <c r="I50" s="58"/>
      <c r="J50" s="92"/>
    </row>
    <row r="51" spans="1:10" s="55" customFormat="1" ht="13.5" customHeight="1">
      <c r="A51" s="86" t="s">
        <v>62</v>
      </c>
      <c r="B51" s="80"/>
      <c r="C51" s="58"/>
      <c r="D51" s="92"/>
      <c r="E51" s="58"/>
      <c r="F51" s="92"/>
      <c r="G51" s="58"/>
      <c r="H51" s="92"/>
      <c r="I51" s="58"/>
      <c r="J51" s="92"/>
    </row>
    <row r="52" spans="1:10" s="55" customFormat="1" ht="13.5" customHeight="1">
      <c r="A52" s="68"/>
      <c r="B52" s="91"/>
      <c r="C52" s="58" t="s">
        <v>97</v>
      </c>
      <c r="D52" s="146"/>
      <c r="E52" s="58" t="s">
        <v>97</v>
      </c>
      <c r="F52" s="146"/>
      <c r="G52" s="58" t="s">
        <v>97</v>
      </c>
      <c r="H52" s="146"/>
      <c r="I52" s="58" t="s">
        <v>97</v>
      </c>
      <c r="J52" s="146"/>
    </row>
    <row r="53" spans="1:10" s="55" customFormat="1" ht="13.5" customHeight="1">
      <c r="A53" s="68"/>
      <c r="B53" s="91"/>
      <c r="C53" s="58"/>
      <c r="D53" s="146"/>
      <c r="E53" s="58"/>
      <c r="F53" s="146"/>
      <c r="G53" s="58"/>
      <c r="H53" s="146"/>
      <c r="I53" s="58"/>
      <c r="J53" s="146"/>
    </row>
    <row r="54" spans="1:10" s="55" customFormat="1" ht="13.5" customHeight="1">
      <c r="A54" s="68"/>
      <c r="B54" s="91"/>
      <c r="C54" s="58"/>
      <c r="D54" s="146"/>
      <c r="E54" s="58"/>
      <c r="F54" s="146"/>
      <c r="G54" s="58"/>
      <c r="H54" s="146"/>
      <c r="I54" s="58"/>
      <c r="J54" s="146"/>
    </row>
    <row r="55" spans="1:10" s="55" customFormat="1" ht="15">
      <c r="A55" s="68"/>
      <c r="B55" s="81" t="s">
        <v>63</v>
      </c>
      <c r="C55" s="58" t="s">
        <v>97</v>
      </c>
      <c r="D55" s="156">
        <f>SUM(D52:D54)</f>
        <v>0</v>
      </c>
      <c r="E55" s="58" t="s">
        <v>97</v>
      </c>
      <c r="F55" s="156">
        <f>SUM(F52:F54)</f>
        <v>0</v>
      </c>
      <c r="G55" s="58" t="s">
        <v>97</v>
      </c>
      <c r="H55" s="156">
        <f>SUM(H52:H54)</f>
        <v>0</v>
      </c>
      <c r="I55" s="58" t="s">
        <v>97</v>
      </c>
      <c r="J55" s="156">
        <f>SUM(J52:J54)</f>
        <v>0</v>
      </c>
    </row>
    <row r="56" spans="1:10" s="55" customFormat="1" ht="13.5" customHeight="1">
      <c r="A56" s="68"/>
      <c r="B56" s="93"/>
      <c r="C56" s="58"/>
      <c r="D56" s="92"/>
      <c r="E56" s="58"/>
      <c r="F56" s="92"/>
      <c r="G56" s="58"/>
      <c r="H56" s="92"/>
      <c r="I56" s="58"/>
      <c r="J56" s="92"/>
    </row>
    <row r="57" spans="1:10" s="55" customFormat="1" ht="13.5" customHeight="1">
      <c r="A57" s="86" t="s">
        <v>64</v>
      </c>
      <c r="B57" s="68"/>
      <c r="C57" s="58"/>
      <c r="D57" s="92"/>
      <c r="E57" s="58"/>
      <c r="F57" s="92"/>
      <c r="G57" s="58"/>
      <c r="H57" s="92"/>
      <c r="I57" s="58"/>
      <c r="J57" s="92"/>
    </row>
    <row r="58" spans="1:10" s="55" customFormat="1" ht="13.5" customHeight="1">
      <c r="A58" s="68"/>
      <c r="B58" s="91" t="s">
        <v>225</v>
      </c>
      <c r="C58" s="58" t="s">
        <v>97</v>
      </c>
      <c r="D58" s="146">
        <v>4770676</v>
      </c>
      <c r="E58" s="58" t="s">
        <v>97</v>
      </c>
      <c r="F58" s="146"/>
      <c r="G58" s="58" t="s">
        <v>97</v>
      </c>
      <c r="H58" s="146">
        <v>4475604</v>
      </c>
      <c r="I58" s="58" t="s">
        <v>97</v>
      </c>
      <c r="J58" s="146">
        <v>5288181</v>
      </c>
    </row>
    <row r="59" spans="1:10" s="55" customFormat="1" ht="13.5" customHeight="1">
      <c r="A59" s="68"/>
      <c r="B59" s="91" t="s">
        <v>226</v>
      </c>
      <c r="C59" s="58"/>
      <c r="D59" s="146">
        <v>11823819</v>
      </c>
      <c r="E59" s="58"/>
      <c r="F59" s="146"/>
      <c r="G59" s="58"/>
      <c r="H59" s="146">
        <v>11334824</v>
      </c>
      <c r="I59" s="58"/>
      <c r="J59" s="146"/>
    </row>
    <row r="60" spans="1:10" s="55" customFormat="1" ht="13.5" customHeight="1">
      <c r="A60" s="68"/>
      <c r="B60" s="91" t="s">
        <v>227</v>
      </c>
      <c r="C60" s="58"/>
      <c r="D60" s="146">
        <v>680560</v>
      </c>
      <c r="E60" s="58"/>
      <c r="F60" s="146"/>
      <c r="G60" s="58"/>
      <c r="H60" s="146">
        <v>442486</v>
      </c>
      <c r="I60" s="58"/>
      <c r="J60" s="146">
        <v>433575</v>
      </c>
    </row>
    <row r="61" spans="1:10" s="55" customFormat="1" ht="15">
      <c r="A61" s="68"/>
      <c r="B61" s="80" t="s">
        <v>35</v>
      </c>
      <c r="C61" s="58" t="s">
        <v>97</v>
      </c>
      <c r="D61" s="156">
        <f>SUM(D58:D60)</f>
        <v>17275055</v>
      </c>
      <c r="E61" s="58" t="s">
        <v>97</v>
      </c>
      <c r="F61" s="156">
        <f>SUM(F58:F60)</f>
        <v>0</v>
      </c>
      <c r="G61" s="58" t="s">
        <v>97</v>
      </c>
      <c r="H61" s="156">
        <f>SUM(H58:H60)</f>
        <v>16252914</v>
      </c>
      <c r="I61" s="58" t="s">
        <v>97</v>
      </c>
      <c r="J61" s="156">
        <f>SUM(J58:J60)</f>
        <v>5721756</v>
      </c>
    </row>
    <row r="62" spans="1:10" s="55" customFormat="1" ht="13.5" customHeight="1">
      <c r="A62" s="68"/>
      <c r="B62" s="68"/>
      <c r="C62" s="58"/>
      <c r="D62" s="92"/>
      <c r="E62" s="58"/>
      <c r="F62" s="92"/>
      <c r="G62" s="58"/>
      <c r="H62" s="92"/>
      <c r="I62" s="58"/>
      <c r="J62" s="92"/>
    </row>
    <row r="63" spans="1:10" s="55" customFormat="1" ht="13.5" customHeight="1">
      <c r="A63" s="68"/>
      <c r="B63" s="80"/>
      <c r="C63" s="58"/>
      <c r="D63" s="82"/>
      <c r="E63" s="58"/>
      <c r="F63" s="82"/>
      <c r="G63" s="58"/>
      <c r="H63" s="82"/>
      <c r="I63" s="58"/>
      <c r="J63" s="82"/>
    </row>
    <row r="64" spans="1:10" s="55" customFormat="1" ht="15.75" thickBot="1">
      <c r="A64" s="68"/>
      <c r="B64" s="80" t="s">
        <v>12</v>
      </c>
      <c r="C64" s="58" t="s">
        <v>97</v>
      </c>
      <c r="D64" s="155">
        <f>D22+D37+D43+D49+D55+D61</f>
        <v>168664725</v>
      </c>
      <c r="E64" s="58" t="s">
        <v>97</v>
      </c>
      <c r="F64" s="155">
        <f>F22+F37+F43+F49+F55+F61</f>
        <v>0</v>
      </c>
      <c r="G64" s="58" t="s">
        <v>97</v>
      </c>
      <c r="H64" s="155">
        <f>H22+H37+H43+H49+H55+H61</f>
        <v>105570177</v>
      </c>
      <c r="I64" s="58" t="s">
        <v>97</v>
      </c>
      <c r="J64" s="155">
        <f>J22+J37+J43+J49+J55+J61</f>
        <v>158782707</v>
      </c>
    </row>
    <row r="65" spans="1:10" s="13" customFormat="1" ht="15.75" thickTop="1">
      <c r="A65" s="14"/>
      <c r="B65" s="17"/>
      <c r="C65" s="12"/>
      <c r="D65" s="35"/>
      <c r="E65" s="12"/>
      <c r="F65" s="35"/>
      <c r="G65" s="12"/>
      <c r="H65" s="35"/>
      <c r="I65" s="12"/>
      <c r="J65" s="35"/>
    </row>
    <row r="66" spans="1:10" s="13" customFormat="1" ht="37.5" customHeight="1">
      <c r="A66" s="157" t="s">
        <v>25</v>
      </c>
      <c r="B66" s="365" t="s">
        <v>99</v>
      </c>
      <c r="C66" s="365"/>
      <c r="D66" s="365"/>
      <c r="E66" s="365"/>
      <c r="F66" s="365"/>
      <c r="G66" s="365"/>
      <c r="H66" s="365"/>
      <c r="I66" s="365"/>
      <c r="J66" s="365"/>
    </row>
    <row r="67" spans="1:10" s="13" customFormat="1" ht="15">
      <c r="A67" s="24" t="s">
        <v>68</v>
      </c>
      <c r="C67" s="11"/>
      <c r="D67" s="27"/>
      <c r="E67" s="11"/>
      <c r="F67" s="27"/>
      <c r="G67" s="11"/>
      <c r="H67" s="27"/>
      <c r="I67" s="11"/>
      <c r="J67" s="27"/>
    </row>
    <row r="68" spans="1:10" ht="15">
      <c r="A68" s="23"/>
      <c r="B68" s="23"/>
      <c r="C68" s="25"/>
      <c r="D68" s="23"/>
      <c r="E68" s="25"/>
      <c r="F68" s="23"/>
      <c r="G68" s="25"/>
      <c r="H68" s="23"/>
      <c r="I68" s="25"/>
      <c r="J68" s="23"/>
    </row>
  </sheetData>
  <sheetProtection sheet="1" formatCells="0" formatColumns="0" formatRows="0" insertRows="0" deleteRows="0"/>
  <customSheetViews>
    <customSheetView guid="{C1EA6AC8-5196-415A-9446-EBA448A333C6}" showGridLines="0" outlineSymbols="0" zeroValues="0" fitToPage="1" showRuler="0">
      <selection activeCell="D8" sqref="D8"/>
      <pageMargins left="0.5" right="0.5" top="0.5" bottom="0.5" header="0.5" footer="0.25"/>
      <printOptions horizontalCentered="1"/>
      <pageSetup scale="83" orientation="portrait" r:id="rId1"/>
      <headerFooter alignWithMargins="0">
        <oddFooter>&amp;L&amp;"Arial,Bold"&amp;13 4/05&amp;C&amp;"Arial,Bold"&amp;13SCHEDULE E</oddFooter>
      </headerFooter>
    </customSheetView>
    <customSheetView guid="{F94502DD-FE7E-4E7C-BE4C-D6208EA4A7DB}" showGridLines="0" outlineSymbols="0" zeroValues="0" fitToPage="1">
      <selection activeCell="F9" sqref="F9"/>
      <pageMargins left="0.5" right="0.5" top="0.5" bottom="0.5" header="0.5" footer="0.25"/>
      <printOptions horizontalCentered="1"/>
      <pageSetup scale="83" orientation="portrait" r:id="rId2"/>
      <headerFooter alignWithMargins="0">
        <oddFooter>&amp;L&amp;"Arial,Bold"&amp;13 4/08&amp;C&amp;"Arial,Bold"&amp;13SCHEDULE E</oddFooter>
      </headerFooter>
    </customSheetView>
  </customSheetViews>
  <mergeCells count="5">
    <mergeCell ref="A1:J1"/>
    <mergeCell ref="A3:J3"/>
    <mergeCell ref="A2:J2"/>
    <mergeCell ref="B66:J66"/>
    <mergeCell ref="A6:B6"/>
  </mergeCells>
  <phoneticPr fontId="16" type="noConversion"/>
  <printOptions horizontalCentered="1"/>
  <pageMargins left="0.5" right="0.5" top="0.5" bottom="0.5" header="0.5" footer="0.25"/>
  <pageSetup scale="75" orientation="portrait" r:id="rId3"/>
  <headerFooter alignWithMargins="0">
    <oddFooter>&amp;L&amp;"Arial,Bold"&amp;13 4/12&amp;C&amp;"Arial,Bold"&amp;13SCHEDULE E</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Instructions</vt:lpstr>
      <vt:lpstr>Title Page</vt:lpstr>
      <vt:lpstr>Table of Contents</vt:lpstr>
      <vt:lpstr>Resolution</vt:lpstr>
      <vt:lpstr>SCHEDULE A</vt:lpstr>
      <vt:lpstr>SCHEDULE B</vt:lpstr>
      <vt:lpstr>SCHEDULE C</vt:lpstr>
      <vt:lpstr>SCHEDULE D</vt:lpstr>
      <vt:lpstr>SCHEDULE E</vt:lpstr>
      <vt:lpstr>SCHEDULE F</vt:lpstr>
      <vt:lpstr>Reconciliation</vt:lpstr>
      <vt:lpstr>________________COUNTY</vt:lpstr>
      <vt:lpstr>budgetyear</vt:lpstr>
      <vt:lpstr>currentyear</vt:lpstr>
      <vt:lpstr>Fiscal_Year_budgetyear</vt:lpstr>
      <vt:lpstr>'SCHEDULE B'!Print_Area</vt:lpstr>
      <vt:lpstr>'SCHEDULE C'!Print_Area</vt:lpstr>
      <vt:lpstr>'SCHEDULE D'!Print_Area</vt:lpstr>
      <vt:lpstr>'SCHEDULE E'!Print_Area</vt:lpstr>
      <vt:lpstr>'SCHEDULE F'!Print_Area</vt:lpstr>
      <vt:lpstr>'SCHEDULE C'!Print_Titles</vt:lpstr>
      <vt:lpstr>'SCHEDULE D'!Print_Titles</vt:lpstr>
      <vt:lpstr>SCHEDULEB</vt:lpstr>
      <vt:lpstr>SCHEDULEC</vt:lpstr>
      <vt:lpstr>SCHEDULED</vt:lpstr>
      <vt:lpstr>'SCHEDULE F'!SCHEDULEE</vt:lpstr>
      <vt:lpstr>SCHEDULEE</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lklein</cp:lastModifiedBy>
  <cp:lastPrinted>2012-07-12T19:22:21Z</cp:lastPrinted>
  <dcterms:created xsi:type="dcterms:W3CDTF">2004-10-27T22:05:29Z</dcterms:created>
  <dcterms:modified xsi:type="dcterms:W3CDTF">2012-07-13T17:19:36Z</dcterms:modified>
</cp:coreProperties>
</file>