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Morningside South" sheetId="2" r:id="rId1"/>
  </sheets>
  <definedNames>
    <definedName name="_xlnm.Print_Area" localSheetId="0">'Morningside South'!$A$1:$I$49</definedName>
  </definedNames>
  <calcPr calcId="125725"/>
</workbook>
</file>

<file path=xl/calcChain.xml><?xml version="1.0" encoding="utf-8"?>
<calcChain xmlns="http://schemas.openxmlformats.org/spreadsheetml/2006/main">
  <c r="G17" i="2"/>
  <c r="G9"/>
  <c r="G5"/>
  <c r="G24"/>
  <c r="G23"/>
  <c r="G22"/>
  <c r="G21"/>
  <c r="G20"/>
  <c r="G19"/>
  <c r="G18"/>
  <c r="G16"/>
  <c r="G11"/>
  <c r="G10"/>
  <c r="G8"/>
  <c r="G7"/>
  <c r="G6"/>
  <c r="D30"/>
  <c r="D32"/>
  <c r="F32"/>
  <c r="G4"/>
  <c r="G12"/>
  <c r="H36"/>
  <c r="D37"/>
  <c r="G15"/>
  <c r="G25"/>
  <c r="H37"/>
  <c r="G26"/>
  <c r="D38"/>
  <c r="D39"/>
  <c r="H38"/>
</calcChain>
</file>

<file path=xl/sharedStrings.xml><?xml version="1.0" encoding="utf-8"?>
<sst xmlns="http://schemas.openxmlformats.org/spreadsheetml/2006/main" count="72" uniqueCount="60">
  <si>
    <t>Bid Item No.</t>
  </si>
  <si>
    <t>Item Description</t>
  </si>
  <si>
    <t>Quantity</t>
  </si>
  <si>
    <t xml:space="preserve">Unit </t>
  </si>
  <si>
    <t>Unit Price</t>
  </si>
  <si>
    <t>Amount Bid</t>
  </si>
  <si>
    <t>STA</t>
  </si>
  <si>
    <t>GAL</t>
  </si>
  <si>
    <t>ROADWAY</t>
  </si>
  <si>
    <t>Barricades, Signs and Traffic Handling</t>
  </si>
  <si>
    <t>CY</t>
  </si>
  <si>
    <t>SY</t>
  </si>
  <si>
    <t>LF</t>
  </si>
  <si>
    <t>SubTotal Base Bid</t>
  </si>
  <si>
    <t>DRAINAGE</t>
  </si>
  <si>
    <t>Driveways (Asphalt, Concrete, Pavement)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</si>
  <si>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</si>
  <si>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</si>
  <si>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</si>
  <si>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</si>
  <si>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</si>
  <si>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Preparing ROW</t>
  </si>
  <si>
    <t>Mobilization</t>
  </si>
  <si>
    <t>LS</t>
  </si>
  <si>
    <t>Temp Sedmt Cont Fence (Install)</t>
  </si>
  <si>
    <t>Temp Sedmt Cont Fence (Remove)</t>
  </si>
  <si>
    <t>Driveways (Conc) (4")</t>
  </si>
  <si>
    <t>Concrete Curb &amp; Gutter (Ty "A") (Barrier)</t>
  </si>
  <si>
    <t>Safety End Treatment (Pre-Cast) (Ty II) ( 18") RCP) (1:6)</t>
  </si>
  <si>
    <t>Total Allocation, 25% Transfer and Contingency Transfer</t>
  </si>
  <si>
    <t>Transfer In: Other Projects</t>
  </si>
  <si>
    <t xml:space="preserve">Low Base Bid Roadwork </t>
  </si>
  <si>
    <t>Contingency Transfer In:</t>
  </si>
  <si>
    <t>Total Allocation and Transfer</t>
  </si>
  <si>
    <t>Drainage Cost: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</si>
  <si>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</si>
  <si>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</si>
  <si>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</si>
  <si>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</si>
  <si>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</si>
  <si>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</si>
  <si>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</si>
  <si>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</si>
  <si>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6" Road Grader Work (Dens Cont)</t>
  </si>
  <si>
    <t>1.5" Asph Matrl Conc TY D</t>
  </si>
  <si>
    <t>8" Flex Base (DC) TY "D" GR6 CL II</t>
  </si>
  <si>
    <t>3% Lime Treatment )</t>
  </si>
  <si>
    <t>Asphalt Material  (MC-30)</t>
  </si>
  <si>
    <t>Type C-C Grate Inlet</t>
  </si>
  <si>
    <t>18" RCP Storm Drain CL III</t>
  </si>
  <si>
    <t>72" RCP Strom Drain CL III</t>
  </si>
  <si>
    <t>Trench Protection</t>
  </si>
  <si>
    <t xml:space="preserve">Possible 25% Transfer In: Drainage - Morningside South </t>
  </si>
  <si>
    <t>*</t>
  </si>
  <si>
    <t>***</t>
  </si>
  <si>
    <t>**</t>
  </si>
  <si>
    <t>* Marcie transfer in 8,100 from Morningside South - Drainage</t>
  </si>
  <si>
    <t>** Transfer Moringside South Conting. 5,898.04 to Roads</t>
  </si>
  <si>
    <t>*** Transfer Out from Morningside South Drainage to Roads</t>
  </si>
  <si>
    <t>Transfer Out from Contingency to Advertisement- 600.00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</si>
</sst>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64"/>
      </left>
      <right/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Fill="1" applyBorder="1" applyAlignment="1">
      <alignment horizontal="right"/>
    </xf>
    <xf numFmtId="44" fontId="0" fillId="0" borderId="7" xfId="1" applyFont="1" applyBorder="1"/>
    <xf numFmtId="44" fontId="3" fillId="0" borderId="7" xfId="1" applyFont="1" applyBorder="1"/>
    <xf numFmtId="0" fontId="0" fillId="0" borderId="6" xfId="0" applyFill="1" applyBorder="1" applyAlignment="1">
      <alignment horizontal="center"/>
    </xf>
    <xf numFmtId="44" fontId="6" fillId="0" borderId="7" xfId="1" applyFont="1" applyBorder="1"/>
    <xf numFmtId="0" fontId="0" fillId="0" borderId="8" xfId="0" applyFill="1" applyBorder="1" applyAlignment="1">
      <alignment horizontal="right"/>
    </xf>
    <xf numFmtId="44" fontId="7" fillId="0" borderId="9" xfId="0" applyNumberFormat="1" applyFont="1" applyBorder="1"/>
    <xf numFmtId="0" fontId="3" fillId="0" borderId="6" xfId="0" applyFont="1" applyFill="1" applyBorder="1" applyAlignment="1">
      <alignment horizontal="right"/>
    </xf>
    <xf numFmtId="0" fontId="0" fillId="0" borderId="10" xfId="0" applyBorder="1"/>
    <xf numFmtId="0" fontId="5" fillId="0" borderId="1" xfId="0" applyFont="1" applyFill="1" applyBorder="1" applyAlignment="1">
      <alignment horizontal="right"/>
    </xf>
    <xf numFmtId="164" fontId="3" fillId="0" borderId="6" xfId="0" applyNumberFormat="1" applyFont="1" applyBorder="1"/>
    <xf numFmtId="44" fontId="7" fillId="0" borderId="0" xfId="0" applyNumberFormat="1" applyFont="1" applyBorder="1"/>
    <xf numFmtId="0" fontId="0" fillId="0" borderId="11" xfId="0" applyBorder="1" applyAlignment="1">
      <alignment horizontal="right"/>
    </xf>
    <xf numFmtId="44" fontId="0" fillId="0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right"/>
    </xf>
    <xf numFmtId="44" fontId="0" fillId="0" borderId="14" xfId="1" applyFont="1" applyBorder="1"/>
    <xf numFmtId="44" fontId="0" fillId="0" borderId="14" xfId="0" applyNumberFormat="1" applyBorder="1"/>
    <xf numFmtId="164" fontId="0" fillId="0" borderId="14" xfId="0" applyNumberForma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8" fontId="0" fillId="0" borderId="16" xfId="0" applyNumberFormat="1" applyFill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164" fontId="0" fillId="0" borderId="19" xfId="0" applyNumberFormat="1" applyBorder="1"/>
    <xf numFmtId="8" fontId="0" fillId="0" borderId="19" xfId="0" applyNumberFormat="1" applyBorder="1"/>
    <xf numFmtId="164" fontId="0" fillId="0" borderId="20" xfId="0" applyNumberFormat="1" applyBorder="1"/>
    <xf numFmtId="4" fontId="0" fillId="0" borderId="1" xfId="0" applyNumberFormat="1" applyBorder="1" applyAlignment="1">
      <alignment horizontal="center"/>
    </xf>
    <xf numFmtId="44" fontId="0" fillId="0" borderId="3" xfId="1" applyFont="1" applyBorder="1" applyAlignment="1"/>
    <xf numFmtId="44" fontId="0" fillId="0" borderId="1" xfId="1" applyFont="1" applyBorder="1"/>
    <xf numFmtId="0" fontId="0" fillId="0" borderId="10" xfId="0" applyBorder="1" applyAlignment="1"/>
    <xf numFmtId="0" fontId="0" fillId="0" borderId="21" xfId="0" applyBorder="1" applyAlignment="1"/>
    <xf numFmtId="164" fontId="4" fillId="0" borderId="22" xfId="0" applyNumberFormat="1" applyFon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>
      <alignment horizontal="right"/>
    </xf>
    <xf numFmtId="0" fontId="0" fillId="0" borderId="30" xfId="0" applyBorder="1" applyAlignment="1"/>
    <xf numFmtId="164" fontId="0" fillId="0" borderId="18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123825</xdr:rowOff>
    </xdr:from>
    <xdr:to>
      <xdr:col>5</xdr:col>
      <xdr:colOff>552450</xdr:colOff>
      <xdr:row>24</xdr:row>
      <xdr:rowOff>123825</xdr:rowOff>
    </xdr:to>
    <xdr:sp macro="" textlink="">
      <xdr:nvSpPr>
        <xdr:cNvPr id="1031" name="Line 1"/>
        <xdr:cNvSpPr>
          <a:spLocks noChangeShapeType="1"/>
        </xdr:cNvSpPr>
      </xdr:nvSpPr>
      <xdr:spPr bwMode="auto">
        <a:xfrm>
          <a:off x="4210050" y="4210050"/>
          <a:ext cx="2143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25</xdr:row>
      <xdr:rowOff>114300</xdr:rowOff>
    </xdr:from>
    <xdr:to>
      <xdr:col>6</xdr:col>
      <xdr:colOff>47625</xdr:colOff>
      <xdr:row>25</xdr:row>
      <xdr:rowOff>114300</xdr:rowOff>
    </xdr:to>
    <xdr:sp macro="" textlink="">
      <xdr:nvSpPr>
        <xdr:cNvPr id="1032" name="Line 2"/>
        <xdr:cNvSpPr>
          <a:spLocks noChangeShapeType="1"/>
        </xdr:cNvSpPr>
      </xdr:nvSpPr>
      <xdr:spPr bwMode="auto">
        <a:xfrm>
          <a:off x="4229100" y="4362450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47625</xdr:colOff>
      <xdr:row>11</xdr:row>
      <xdr:rowOff>95250</xdr:rowOff>
    </xdr:from>
    <xdr:to>
      <xdr:col>5</xdr:col>
      <xdr:colOff>628650</xdr:colOff>
      <xdr:row>11</xdr:row>
      <xdr:rowOff>114300</xdr:rowOff>
    </xdr:to>
    <xdr:sp macro="" textlink="">
      <xdr:nvSpPr>
        <xdr:cNvPr id="1033" name="Line 5"/>
        <xdr:cNvSpPr>
          <a:spLocks noChangeShapeType="1"/>
        </xdr:cNvSpPr>
      </xdr:nvSpPr>
      <xdr:spPr bwMode="auto">
        <a:xfrm>
          <a:off x="4257675" y="2057400"/>
          <a:ext cx="21717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topLeftCell="A25" zoomScaleNormal="100" workbookViewId="0">
      <selection activeCell="C45" sqref="C45"/>
    </sheetView>
  </sheetViews>
  <sheetFormatPr defaultRowHeight="12.75"/>
  <cols>
    <col min="1" max="1" width="5.28515625" customWidth="1"/>
    <col min="2" max="2" width="7.85546875" customWidth="1"/>
    <col min="3" max="3" width="50" customWidth="1"/>
    <col min="4" max="4" width="16.42578125" bestFit="1" customWidth="1"/>
    <col min="5" max="5" width="7.42578125" customWidth="1"/>
    <col min="6" max="6" width="15.140625" bestFit="1" customWidth="1"/>
    <col min="7" max="7" width="14.85546875" customWidth="1"/>
    <col min="8" max="8" width="12.7109375" customWidth="1"/>
  </cols>
  <sheetData>
    <row r="1" spans="1:7" ht="26.25" thickBot="1">
      <c r="A1" s="1" t="s">
        <v>41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3.5" thickTop="1">
      <c r="A2" s="51"/>
      <c r="B2" s="55" t="s">
        <v>8</v>
      </c>
      <c r="C2" s="55"/>
      <c r="D2" s="55"/>
      <c r="E2" s="55"/>
      <c r="F2" s="55"/>
      <c r="G2" s="56"/>
    </row>
    <row r="3" spans="1:7">
      <c r="A3" s="52"/>
      <c r="B3" s="57"/>
      <c r="C3" s="57"/>
      <c r="D3" s="57"/>
      <c r="E3" s="57"/>
      <c r="F3" s="57"/>
      <c r="G3" s="58"/>
    </row>
    <row r="4" spans="1:7">
      <c r="A4" s="2">
        <v>1</v>
      </c>
      <c r="B4" s="2">
        <v>100</v>
      </c>
      <c r="C4" s="2" t="s">
        <v>21</v>
      </c>
      <c r="D4" s="3">
        <v>23.82</v>
      </c>
      <c r="E4" s="3" t="s">
        <v>6</v>
      </c>
      <c r="F4" s="4">
        <v>840</v>
      </c>
      <c r="G4" s="4">
        <f t="shared" ref="G4:G11" si="0">F4*D4</f>
        <v>20008.8</v>
      </c>
    </row>
    <row r="5" spans="1:7">
      <c r="A5" s="2">
        <v>2</v>
      </c>
      <c r="B5" s="2">
        <v>152</v>
      </c>
      <c r="C5" s="2" t="s">
        <v>43</v>
      </c>
      <c r="D5" s="48">
        <v>10196</v>
      </c>
      <c r="E5" s="3" t="s">
        <v>11</v>
      </c>
      <c r="F5" s="4">
        <v>2</v>
      </c>
      <c r="G5" s="4">
        <f t="shared" si="0"/>
        <v>20392</v>
      </c>
    </row>
    <row r="6" spans="1:7">
      <c r="A6" s="2">
        <v>3</v>
      </c>
      <c r="B6" s="2">
        <v>247</v>
      </c>
      <c r="C6" s="2" t="s">
        <v>45</v>
      </c>
      <c r="D6" s="48">
        <v>9651.5</v>
      </c>
      <c r="E6" s="3" t="s">
        <v>10</v>
      </c>
      <c r="F6" s="4">
        <v>5.3</v>
      </c>
      <c r="G6" s="4">
        <f t="shared" si="0"/>
        <v>51152.95</v>
      </c>
    </row>
    <row r="7" spans="1:7">
      <c r="A7" s="2">
        <v>4</v>
      </c>
      <c r="B7" s="2">
        <v>260</v>
      </c>
      <c r="C7" s="2" t="s">
        <v>46</v>
      </c>
      <c r="D7" s="48">
        <v>86</v>
      </c>
      <c r="E7" s="3" t="s">
        <v>11</v>
      </c>
      <c r="F7" s="4">
        <v>200</v>
      </c>
      <c r="G7" s="4">
        <f t="shared" si="0"/>
        <v>17200</v>
      </c>
    </row>
    <row r="8" spans="1:7">
      <c r="A8" s="2">
        <v>5</v>
      </c>
      <c r="B8" s="2">
        <v>310</v>
      </c>
      <c r="C8" s="2" t="s">
        <v>47</v>
      </c>
      <c r="D8" s="48">
        <v>1931</v>
      </c>
      <c r="E8" s="3" t="s">
        <v>7</v>
      </c>
      <c r="F8" s="4">
        <v>8</v>
      </c>
      <c r="G8" s="4">
        <f t="shared" si="0"/>
        <v>15448</v>
      </c>
    </row>
    <row r="9" spans="1:7">
      <c r="A9" s="2">
        <v>6</v>
      </c>
      <c r="B9" s="2">
        <v>340</v>
      </c>
      <c r="C9" s="2" t="s">
        <v>44</v>
      </c>
      <c r="D9" s="48">
        <v>8287.5</v>
      </c>
      <c r="E9" s="3" t="s">
        <v>11</v>
      </c>
      <c r="F9" s="4">
        <v>6.75</v>
      </c>
      <c r="G9" s="4">
        <f t="shared" si="0"/>
        <v>55940.625</v>
      </c>
    </row>
    <row r="10" spans="1:7">
      <c r="A10" s="2">
        <v>7</v>
      </c>
      <c r="B10" s="2">
        <v>500</v>
      </c>
      <c r="C10" s="2" t="s">
        <v>22</v>
      </c>
      <c r="D10" s="48">
        <v>1</v>
      </c>
      <c r="E10" s="3" t="s">
        <v>23</v>
      </c>
      <c r="F10" s="4">
        <v>3000</v>
      </c>
      <c r="G10" s="4">
        <f t="shared" si="0"/>
        <v>3000</v>
      </c>
    </row>
    <row r="11" spans="1:7">
      <c r="A11" s="2">
        <v>8</v>
      </c>
      <c r="B11" s="2">
        <v>502</v>
      </c>
      <c r="C11" s="2" t="s">
        <v>9</v>
      </c>
      <c r="D11" s="48">
        <v>4</v>
      </c>
      <c r="E11" s="3" t="s">
        <v>23</v>
      </c>
      <c r="F11" s="4">
        <v>1000</v>
      </c>
      <c r="G11" s="4">
        <f t="shared" si="0"/>
        <v>4000</v>
      </c>
    </row>
    <row r="12" spans="1:7">
      <c r="B12" s="5"/>
      <c r="C12" s="10" t="s">
        <v>13</v>
      </c>
      <c r="D12" s="6"/>
      <c r="E12" s="7"/>
      <c r="F12" s="8"/>
      <c r="G12" s="12">
        <f>SUM(G4:G11)</f>
        <v>187142.375</v>
      </c>
    </row>
    <row r="13" spans="1:7" ht="13.5" thickBot="1">
      <c r="B13" s="7"/>
      <c r="C13" s="16"/>
      <c r="D13" s="6"/>
      <c r="E13" s="7"/>
      <c r="F13" s="8"/>
      <c r="G13" s="9"/>
    </row>
    <row r="14" spans="1:7" ht="13.5" thickTop="1">
      <c r="A14" s="30"/>
      <c r="B14" s="59" t="s">
        <v>14</v>
      </c>
      <c r="C14" s="60"/>
      <c r="D14" s="60"/>
      <c r="E14" s="60"/>
      <c r="F14" s="60"/>
      <c r="G14" s="61"/>
    </row>
    <row r="15" spans="1:7">
      <c r="A15" s="2">
        <v>1</v>
      </c>
      <c r="B15" s="31">
        <v>360</v>
      </c>
      <c r="C15" s="18" t="s">
        <v>26</v>
      </c>
      <c r="D15" s="19">
        <v>851.5</v>
      </c>
      <c r="E15" s="19" t="s">
        <v>11</v>
      </c>
      <c r="F15" s="49">
        <v>25</v>
      </c>
      <c r="G15" s="4">
        <f>F15*D15</f>
        <v>21287.5</v>
      </c>
    </row>
    <row r="16" spans="1:7">
      <c r="A16" s="2">
        <v>2</v>
      </c>
      <c r="B16" s="14">
        <v>467</v>
      </c>
      <c r="C16" s="15" t="s">
        <v>28</v>
      </c>
      <c r="D16" s="3">
        <v>8</v>
      </c>
      <c r="E16" s="3" t="s">
        <v>16</v>
      </c>
      <c r="F16" s="50">
        <v>1000</v>
      </c>
      <c r="G16" s="4">
        <f t="shared" ref="G16:G24" si="1">F16*D16</f>
        <v>8000</v>
      </c>
    </row>
    <row r="17" spans="1:7">
      <c r="A17" s="2">
        <v>3</v>
      </c>
      <c r="B17" s="14">
        <v>467</v>
      </c>
      <c r="C17" s="15" t="s">
        <v>48</v>
      </c>
      <c r="D17" s="3">
        <v>3</v>
      </c>
      <c r="E17" s="3" t="s">
        <v>16</v>
      </c>
      <c r="F17" s="50">
        <v>4000</v>
      </c>
      <c r="G17" s="4">
        <f t="shared" si="1"/>
        <v>12000</v>
      </c>
    </row>
    <row r="18" spans="1:7">
      <c r="A18" s="2">
        <v>4</v>
      </c>
      <c r="B18" s="2">
        <v>506</v>
      </c>
      <c r="C18" s="2" t="s">
        <v>24</v>
      </c>
      <c r="D18" s="3">
        <v>4795</v>
      </c>
      <c r="E18" s="3" t="s">
        <v>12</v>
      </c>
      <c r="F18" s="50">
        <v>1.5</v>
      </c>
      <c r="G18" s="4">
        <f t="shared" si="1"/>
        <v>7192.5</v>
      </c>
    </row>
    <row r="19" spans="1:7">
      <c r="A19" s="2">
        <v>5</v>
      </c>
      <c r="B19" s="2">
        <v>506</v>
      </c>
      <c r="C19" s="2" t="s">
        <v>25</v>
      </c>
      <c r="D19" s="3">
        <v>4795</v>
      </c>
      <c r="E19" s="3" t="s">
        <v>12</v>
      </c>
      <c r="F19" s="50">
        <v>0.5</v>
      </c>
      <c r="G19" s="4">
        <f t="shared" si="1"/>
        <v>2397.5</v>
      </c>
    </row>
    <row r="20" spans="1:7">
      <c r="A20" s="2">
        <v>6</v>
      </c>
      <c r="B20" s="14">
        <v>529</v>
      </c>
      <c r="C20" s="15" t="s">
        <v>27</v>
      </c>
      <c r="D20" s="3">
        <v>4764.5</v>
      </c>
      <c r="E20" s="3" t="s">
        <v>11</v>
      </c>
      <c r="F20" s="50">
        <v>7</v>
      </c>
      <c r="G20" s="4">
        <f t="shared" si="1"/>
        <v>33351.5</v>
      </c>
    </row>
    <row r="21" spans="1:7">
      <c r="A21" s="2">
        <v>7</v>
      </c>
      <c r="B21" s="14">
        <v>530</v>
      </c>
      <c r="C21" s="15" t="s">
        <v>15</v>
      </c>
      <c r="D21" s="3">
        <v>508.5</v>
      </c>
      <c r="E21" s="3" t="s">
        <v>11</v>
      </c>
      <c r="F21" s="50">
        <v>8</v>
      </c>
      <c r="G21" s="4">
        <f t="shared" si="1"/>
        <v>4068</v>
      </c>
    </row>
    <row r="22" spans="1:7">
      <c r="A22" s="2">
        <v>8</v>
      </c>
      <c r="B22" s="14">
        <v>556</v>
      </c>
      <c r="C22" s="15" t="s">
        <v>49</v>
      </c>
      <c r="D22" s="3">
        <v>200</v>
      </c>
      <c r="E22" s="3" t="s">
        <v>12</v>
      </c>
      <c r="F22" s="50">
        <v>35</v>
      </c>
      <c r="G22" s="4">
        <f t="shared" si="1"/>
        <v>7000</v>
      </c>
    </row>
    <row r="23" spans="1:7">
      <c r="A23" s="2">
        <v>9</v>
      </c>
      <c r="B23" s="14">
        <v>556</v>
      </c>
      <c r="C23" s="15" t="s">
        <v>50</v>
      </c>
      <c r="D23" s="3">
        <v>80.900000000000006</v>
      </c>
      <c r="E23" s="3" t="s">
        <v>12</v>
      </c>
      <c r="F23" s="50">
        <v>200</v>
      </c>
      <c r="G23" s="4">
        <f t="shared" si="1"/>
        <v>16180.000000000002</v>
      </c>
    </row>
    <row r="24" spans="1:7">
      <c r="A24" s="2">
        <v>10</v>
      </c>
      <c r="B24" s="14"/>
      <c r="C24" s="15" t="s">
        <v>51</v>
      </c>
      <c r="D24" s="3">
        <v>80.900000000000006</v>
      </c>
      <c r="E24" s="3" t="s">
        <v>12</v>
      </c>
      <c r="F24" s="50">
        <v>50</v>
      </c>
      <c r="G24" s="4">
        <f t="shared" si="1"/>
        <v>4045.0000000000005</v>
      </c>
    </row>
    <row r="25" spans="1:7">
      <c r="B25" s="7"/>
      <c r="C25" s="17" t="s">
        <v>17</v>
      </c>
      <c r="G25" s="11">
        <f>SUM(G15:G24)</f>
        <v>115522</v>
      </c>
    </row>
    <row r="26" spans="1:7">
      <c r="B26" s="7"/>
      <c r="C26" s="17" t="s">
        <v>18</v>
      </c>
      <c r="G26" s="11">
        <f>G12+G25</f>
        <v>302664.375</v>
      </c>
    </row>
    <row r="27" spans="1:7" ht="13.5" thickBot="1">
      <c r="B27" s="7"/>
      <c r="C27" s="17"/>
      <c r="G27" s="11"/>
    </row>
    <row r="28" spans="1:7" ht="13.5" thickTop="1">
      <c r="B28" s="7"/>
      <c r="C28" s="20" t="s">
        <v>35</v>
      </c>
      <c r="D28" s="21">
        <v>2382.25</v>
      </c>
      <c r="G28" s="11"/>
    </row>
    <row r="29" spans="1:7">
      <c r="B29" s="7"/>
      <c r="C29" s="22" t="s">
        <v>36</v>
      </c>
      <c r="D29" s="23">
        <v>94.7</v>
      </c>
      <c r="G29" s="11"/>
    </row>
    <row r="30" spans="1:7">
      <c r="B30" s="7"/>
      <c r="C30" s="29" t="s">
        <v>40</v>
      </c>
      <c r="D30" s="24">
        <f>D28*D29</f>
        <v>225599.07500000001</v>
      </c>
      <c r="G30" s="11"/>
    </row>
    <row r="31" spans="1:7">
      <c r="B31" s="7"/>
      <c r="C31" s="25" t="s">
        <v>38</v>
      </c>
      <c r="D31" s="26">
        <v>217458.92</v>
      </c>
    </row>
    <row r="32" spans="1:7" ht="13.5" thickBot="1">
      <c r="B32" s="7"/>
      <c r="C32" s="27" t="s">
        <v>37</v>
      </c>
      <c r="D32" s="28">
        <f>IF((D30-D31&lt;0),"Inc. Not Allowed",D30-D31)</f>
        <v>8140.1549999999988</v>
      </c>
      <c r="E32" s="32" t="s">
        <v>42</v>
      </c>
      <c r="F32" s="33">
        <f>IF(D32="Inc. Not Allowed",0,D31*0.25)</f>
        <v>54364.73</v>
      </c>
    </row>
    <row r="33" spans="2:9" ht="14.25" thickTop="1" thickBot="1">
      <c r="B33" s="7"/>
      <c r="C33" s="6"/>
    </row>
    <row r="34" spans="2:9" ht="13.5" thickTop="1">
      <c r="B34" s="13"/>
      <c r="C34" s="34" t="s">
        <v>39</v>
      </c>
      <c r="D34" s="35">
        <v>157973.34</v>
      </c>
      <c r="E34" s="13"/>
      <c r="F34" s="62" t="s">
        <v>19</v>
      </c>
      <c r="G34" s="63"/>
      <c r="H34" s="42">
        <v>143325</v>
      </c>
    </row>
    <row r="35" spans="2:9">
      <c r="B35" s="13"/>
      <c r="C35" s="36" t="s">
        <v>52</v>
      </c>
      <c r="D35" s="37">
        <v>8100</v>
      </c>
      <c r="E35" s="13" t="s">
        <v>53</v>
      </c>
      <c r="F35" s="43" t="s">
        <v>30</v>
      </c>
      <c r="G35" s="13"/>
      <c r="H35" s="44"/>
    </row>
    <row r="36" spans="2:9">
      <c r="B36" s="13"/>
      <c r="C36" s="36" t="s">
        <v>32</v>
      </c>
      <c r="D36" s="37">
        <v>5898.94</v>
      </c>
      <c r="E36" s="13" t="s">
        <v>55</v>
      </c>
      <c r="F36" s="64" t="s">
        <v>33</v>
      </c>
      <c r="G36" s="65"/>
      <c r="H36" s="45">
        <f>H34+H35</f>
        <v>143325</v>
      </c>
    </row>
    <row r="37" spans="2:9">
      <c r="B37" s="13"/>
      <c r="C37" s="36" t="s">
        <v>29</v>
      </c>
      <c r="D37" s="38">
        <f>SUM(D34:D36)</f>
        <v>171972.28</v>
      </c>
      <c r="E37" s="13"/>
      <c r="F37" s="43"/>
      <c r="G37" s="13" t="s">
        <v>34</v>
      </c>
      <c r="H37" s="46">
        <f>G25</f>
        <v>115522</v>
      </c>
    </row>
    <row r="38" spans="2:9" ht="13.5" thickBot="1">
      <c r="B38" s="13"/>
      <c r="C38" s="36" t="s">
        <v>31</v>
      </c>
      <c r="D38" s="39">
        <f>G12</f>
        <v>187142.375</v>
      </c>
      <c r="E38" s="13"/>
      <c r="F38" s="53" t="s">
        <v>20</v>
      </c>
      <c r="G38" s="54"/>
      <c r="H38" s="47">
        <f>H36-H37</f>
        <v>27803</v>
      </c>
      <c r="I38" t="s">
        <v>54</v>
      </c>
    </row>
    <row r="39" spans="2:9" ht="14.25" thickTop="1" thickBot="1">
      <c r="B39" s="13"/>
      <c r="C39" s="40" t="s">
        <v>20</v>
      </c>
      <c r="D39" s="41">
        <f>D37-D38</f>
        <v>-15170.095000000001</v>
      </c>
      <c r="E39" s="13"/>
      <c r="F39" s="9"/>
      <c r="G39" s="9"/>
    </row>
    <row r="40" spans="2:9" ht="13.5" thickTop="1">
      <c r="B40" s="13"/>
      <c r="E40" s="13"/>
      <c r="F40" s="13"/>
      <c r="G40" s="9"/>
    </row>
    <row r="41" spans="2:9">
      <c r="B41" s="13"/>
      <c r="C41" s="17" t="s">
        <v>56</v>
      </c>
      <c r="D41" s="13"/>
      <c r="E41" s="13"/>
      <c r="F41" s="13"/>
      <c r="G41" s="9"/>
    </row>
    <row r="42" spans="2:9">
      <c r="C42" s="17" t="s">
        <v>57</v>
      </c>
    </row>
    <row r="43" spans="2:9">
      <c r="C43" s="17" t="s">
        <v>58</v>
      </c>
    </row>
    <row r="44" spans="2:9">
      <c r="C44" s="17" t="s">
        <v>59</v>
      </c>
    </row>
  </sheetData>
  <mergeCells count="6">
    <mergeCell ref="A2:A3"/>
    <mergeCell ref="F38:G38"/>
    <mergeCell ref="B2:G3"/>
    <mergeCell ref="B14:G14"/>
    <mergeCell ref="F34:G34"/>
    <mergeCell ref="F36:G36"/>
  </mergeCells>
  <phoneticPr fontId="2" type="noConversion"/>
  <pageMargins left="0.44" right="0.45" top="1.25" bottom="0.44" header="0.32" footer="0.26"/>
  <pageSetup scale="78" orientation="landscape" horizontalDpi="4294967293" r:id="rId1"/>
  <headerFooter alignWithMargins="0">
    <oddHeader>&amp;CMorningside South Subdivision
CSJ: 3C1080900
Cost Breakdown
Precinct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Morningside South</vt:lpstr>
      <vt:lpstr>'Morningside South'!Print_Area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2011-03-02T19:10:36Z</cp:lastPrinted>
  <dcterms:created xsi:type="dcterms:W3CDTF">2007-03-06T21:36:06Z</dcterms:created>
  <dcterms:modified xsi:type="dcterms:W3CDTF">2011-03-02T19:11:21Z</dcterms:modified>
</cp:coreProperties>
</file>