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370" windowHeight="58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" i="1"/>
  <c r="J5"/>
  <c r="J25" s="1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D55"/>
  <c r="D56"/>
  <c r="D5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H57"/>
  <c r="D5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D52" s="1"/>
  <c r="D53" s="1"/>
  <c r="H50"/>
  <c r="G28"/>
  <c r="G39" s="1"/>
  <c r="G29"/>
  <c r="G30"/>
  <c r="G31"/>
  <c r="G32"/>
  <c r="G33"/>
  <c r="G34"/>
  <c r="G35"/>
  <c r="G36"/>
  <c r="G37"/>
  <c r="G38"/>
  <c r="D44"/>
  <c r="D46" s="1"/>
  <c r="F46" s="1"/>
  <c r="J39" l="1"/>
  <c r="H58" s="1"/>
  <c r="H59" s="1"/>
  <c r="G40"/>
  <c r="H51"/>
  <c r="H52" s="1"/>
  <c r="J40"/>
  <c r="D58"/>
  <c r="D59"/>
</calcChain>
</file>

<file path=xl/sharedStrings.xml><?xml version="1.0" encoding="utf-8"?>
<sst xmlns="http://schemas.openxmlformats.org/spreadsheetml/2006/main" count="108" uniqueCount="78">
  <si>
    <t>Original Contract Amounts</t>
  </si>
  <si>
    <t>Change Order 1</t>
  </si>
  <si>
    <t>Item No.</t>
  </si>
  <si>
    <t>Bid Item No.</t>
  </si>
  <si>
    <t>Item Description</t>
  </si>
  <si>
    <t xml:space="preserve">Unit </t>
  </si>
  <si>
    <t>Original Quantities</t>
  </si>
  <si>
    <t>Original Rates</t>
  </si>
  <si>
    <t>Amount Bid</t>
  </si>
  <si>
    <t>Revised Rates</t>
  </si>
  <si>
    <t>Revised Quantities</t>
  </si>
  <si>
    <t>Amount Increase/Decrease</t>
  </si>
  <si>
    <t>ROADWAY</t>
  </si>
  <si>
    <t>Preparing ROW</t>
  </si>
  <si>
    <t>STA</t>
  </si>
  <si>
    <t>Excavation (Roadway)</t>
  </si>
  <si>
    <t>CY</t>
  </si>
  <si>
    <t>Embankment (Rdwy) (Dens. Cont.) (Ty C)</t>
  </si>
  <si>
    <t>Cell Fiber Seeding (Temp) (Warm) (Seeding for Erosion)</t>
  </si>
  <si>
    <t>SY</t>
  </si>
  <si>
    <t>Vegetative Watering</t>
  </si>
  <si>
    <t>MG</t>
  </si>
  <si>
    <t>Flex Base (RD DEL) TY "E" GR4</t>
  </si>
  <si>
    <t>Reworking Fase Material (DC) (TY D CLII)</t>
  </si>
  <si>
    <t>Lime Treatment (Exist Mtrl) (6") (Subgr)</t>
  </si>
  <si>
    <t>Lime (HYD, COM OR QK) (Slurry) OR QK (DRY)-FLEXBASE</t>
  </si>
  <si>
    <t>TON</t>
  </si>
  <si>
    <t>Lime  )HYD, COM OR QK)(SLRY) OR QK (DRY)-SUBGRADE</t>
  </si>
  <si>
    <t>Lime Trt(New Base)(8") - Flexbase</t>
  </si>
  <si>
    <t>Lime Treatment (Mis Exst Matl &amp; New Base)(8") - Flexbase</t>
  </si>
  <si>
    <t>Prime Coat (MC-30)</t>
  </si>
  <si>
    <t>GAL</t>
  </si>
  <si>
    <t>D-GR HMA (METH) TY-D SAC-B PG76-22</t>
  </si>
  <si>
    <t>Mobilization</t>
  </si>
  <si>
    <t>LS</t>
  </si>
  <si>
    <t>Barricades, Signs and Traffic Handling</t>
  </si>
  <si>
    <t>MO</t>
  </si>
  <si>
    <t>REFL PAV MRK TY I (W) 4" (SLD)(100MIL)</t>
  </si>
  <si>
    <t>LF</t>
  </si>
  <si>
    <t>REFL PAV MRK TY I (W) 24" (SLD)(100MIL)</t>
  </si>
  <si>
    <t>REFL PAV MRK TY I (Y) 4" (BRK)(100MIL)</t>
  </si>
  <si>
    <t>REFL PAV MRK TY 1 (Y) 4" (SLD) (100 MIL)</t>
  </si>
  <si>
    <t>SubTotal Base Bid</t>
  </si>
  <si>
    <t>DRAINAGE</t>
  </si>
  <si>
    <t>Trench Excavation Protection</t>
  </si>
  <si>
    <t>RCP (CL III) (18")</t>
  </si>
  <si>
    <t>RCP (CL III) (24")</t>
  </si>
  <si>
    <t>RCP (CL III) (30")</t>
  </si>
  <si>
    <t>Inlet (Comp) (Ty H)</t>
  </si>
  <si>
    <t>EA</t>
  </si>
  <si>
    <t>Manh (Compl)(type M)</t>
  </si>
  <si>
    <t>Manh (Compl)(Type A)</t>
  </si>
  <si>
    <t xml:space="preserve">Temp Sedmt Cont Fence </t>
  </si>
  <si>
    <t>Driveways (Concrete)</t>
  </si>
  <si>
    <t>Turnouts (Asphalt Concrete Pavement) (PBS-2)</t>
  </si>
  <si>
    <t>15" ADS Corrugate Pipe</t>
  </si>
  <si>
    <t>SubTotal Drainage</t>
  </si>
  <si>
    <t>GrandTotal Roadwork Base Bid and Drainage</t>
  </si>
  <si>
    <t>Project Length: (LF)</t>
  </si>
  <si>
    <t>Cost Per Linear Feet @ $500K/mile:</t>
  </si>
  <si>
    <r>
      <t>Tot. Proj. Allowable</t>
    </r>
    <r>
      <rPr>
        <sz val="10"/>
        <rFont val="Arial"/>
      </rPr>
      <t xml:space="preserve"> (Cost per LF @$500K/mi X Proj. Lngth):</t>
    </r>
  </si>
  <si>
    <t>Roadwork Allocation (Eng, Road Const and Contingency):</t>
  </si>
  <si>
    <t>Allowed Increase:</t>
  </si>
  <si>
    <t>Amt Inc.:</t>
  </si>
  <si>
    <t>Road Construction Allocation:</t>
  </si>
  <si>
    <t>Drainage Allocation:</t>
  </si>
  <si>
    <t xml:space="preserve">Possible 25% Transfer In Other Projects: </t>
  </si>
  <si>
    <t>Transfer In: Other Projects</t>
  </si>
  <si>
    <t>Contingency Transfer In:</t>
  </si>
  <si>
    <t>Total Allocation and Transfer</t>
  </si>
  <si>
    <t>Total Allocation, 25% Transfer and Contingency Transfer</t>
  </si>
  <si>
    <t>Drainage Cost:</t>
  </si>
  <si>
    <t xml:space="preserve">Low Base Bid Roadwork </t>
  </si>
  <si>
    <r>
      <t>Overrun</t>
    </r>
    <r>
      <rPr>
        <sz val="10"/>
        <rFont val="Arial"/>
      </rPr>
      <t>/Underrun</t>
    </r>
  </si>
  <si>
    <t>Change Order</t>
  </si>
  <si>
    <t xml:space="preserve">Change Order </t>
  </si>
  <si>
    <t xml:space="preserve">Transfer In: </t>
  </si>
  <si>
    <t>Low Base Bid Roadwork After Change Order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</si>
</sst>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0" applyNumberFormat="1" applyBorder="1"/>
    <xf numFmtId="44" fontId="0" fillId="0" borderId="11" xfId="1" applyFont="1" applyBorder="1"/>
    <xf numFmtId="44" fontId="0" fillId="0" borderId="11" xfId="0" applyNumberFormat="1" applyBorder="1"/>
    <xf numFmtId="0" fontId="0" fillId="0" borderId="11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0" applyNumberFormat="1" applyFill="1" applyBorder="1"/>
    <xf numFmtId="0" fontId="0" fillId="0" borderId="12" xfId="0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2" fillId="0" borderId="0" xfId="0" applyNumberFormat="1" applyFont="1" applyBorder="1"/>
    <xf numFmtId="44" fontId="2" fillId="0" borderId="0" xfId="0" applyNumberFormat="1" applyFont="1"/>
    <xf numFmtId="0" fontId="0" fillId="0" borderId="0" xfId="0" applyFill="1" applyBorder="1" applyAlignment="1">
      <alignment horizontal="left"/>
    </xf>
    <xf numFmtId="164" fontId="0" fillId="0" borderId="0" xfId="0" applyNumberFormat="1" applyBorder="1"/>
    <xf numFmtId="0" fontId="3" fillId="0" borderId="11" xfId="0" applyFont="1" applyFill="1" applyBorder="1" applyAlignment="1">
      <alignment horizontal="center"/>
    </xf>
    <xf numFmtId="0" fontId="0" fillId="0" borderId="9" xfId="0" applyBorder="1" applyAlignment="1"/>
    <xf numFmtId="44" fontId="0" fillId="0" borderId="9" xfId="1" applyFont="1" applyBorder="1" applyAlignment="1"/>
    <xf numFmtId="0" fontId="0" fillId="0" borderId="13" xfId="0" applyBorder="1" applyAlignment="1">
      <alignment horizontal="center"/>
    </xf>
    <xf numFmtId="164" fontId="0" fillId="0" borderId="14" xfId="0" applyNumberFormat="1" applyBorder="1"/>
    <xf numFmtId="0" fontId="0" fillId="0" borderId="11" xfId="0" applyFill="1" applyBorder="1"/>
    <xf numFmtId="0" fontId="0" fillId="0" borderId="0" xfId="0" applyFill="1" applyBorder="1" applyAlignment="1">
      <alignment horizontal="right"/>
    </xf>
    <xf numFmtId="164" fontId="2" fillId="0" borderId="0" xfId="0" applyNumberFormat="1" applyFont="1"/>
    <xf numFmtId="0" fontId="0" fillId="0" borderId="15" xfId="0" applyFill="1" applyBorder="1" applyAlignment="1">
      <alignment horizontal="right"/>
    </xf>
    <xf numFmtId="0" fontId="0" fillId="0" borderId="16" xfId="0" applyBorder="1"/>
    <xf numFmtId="0" fontId="0" fillId="0" borderId="17" xfId="0" applyFill="1" applyBorder="1" applyAlignment="1">
      <alignment horizontal="right"/>
    </xf>
    <xf numFmtId="44" fontId="0" fillId="0" borderId="18" xfId="1" applyFont="1" applyBorder="1"/>
    <xf numFmtId="0" fontId="2" fillId="0" borderId="17" xfId="0" applyFont="1" applyFill="1" applyBorder="1" applyAlignment="1">
      <alignment horizontal="right"/>
    </xf>
    <xf numFmtId="44" fontId="2" fillId="0" borderId="18" xfId="1" applyFont="1" applyBorder="1"/>
    <xf numFmtId="0" fontId="0" fillId="0" borderId="17" xfId="0" applyFill="1" applyBorder="1" applyAlignment="1">
      <alignment horizontal="center"/>
    </xf>
    <xf numFmtId="44" fontId="4" fillId="0" borderId="18" xfId="1" applyFont="1" applyBorder="1"/>
    <xf numFmtId="0" fontId="0" fillId="0" borderId="19" xfId="0" applyFill="1" applyBorder="1" applyAlignment="1">
      <alignment horizontal="right"/>
    </xf>
    <xf numFmtId="44" fontId="5" fillId="0" borderId="20" xfId="0" applyNumberFormat="1" applyFont="1" applyBorder="1"/>
    <xf numFmtId="164" fontId="2" fillId="0" borderId="17" xfId="0" applyNumberFormat="1" applyFont="1" applyBorder="1"/>
    <xf numFmtId="44" fontId="5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right"/>
    </xf>
    <xf numFmtId="44" fontId="0" fillId="0" borderId="22" xfId="1" applyFont="1" applyFill="1" applyBorder="1" applyAlignment="1">
      <alignment horizontal="center"/>
    </xf>
    <xf numFmtId="0" fontId="0" fillId="0" borderId="0" xfId="0" applyBorder="1"/>
    <xf numFmtId="44" fontId="0" fillId="0" borderId="25" xfId="1" applyFont="1" applyFill="1" applyBorder="1" applyAlignment="1">
      <alignment horizontal="center"/>
    </xf>
    <xf numFmtId="0" fontId="0" fillId="0" borderId="26" xfId="0" applyFill="1" applyBorder="1" applyAlignment="1">
      <alignment horizontal="right"/>
    </xf>
    <xf numFmtId="44" fontId="0" fillId="0" borderId="27" xfId="1" applyFont="1" applyBorder="1"/>
    <xf numFmtId="0" fontId="0" fillId="0" borderId="28" xfId="0" applyBorder="1"/>
    <xf numFmtId="0" fontId="0" fillId="0" borderId="29" xfId="0" applyBorder="1"/>
    <xf numFmtId="164" fontId="0" fillId="0" borderId="29" xfId="0" applyNumberFormat="1" applyBorder="1"/>
    <xf numFmtId="44" fontId="0" fillId="0" borderId="27" xfId="0" applyNumberFormat="1" applyBorder="1"/>
    <xf numFmtId="8" fontId="0" fillId="0" borderId="29" xfId="0" applyNumberFormat="1" applyBorder="1"/>
    <xf numFmtId="164" fontId="0" fillId="0" borderId="27" xfId="0" applyNumberFormat="1" applyFill="1" applyBorder="1" applyAlignment="1">
      <alignment horizontal="center"/>
    </xf>
    <xf numFmtId="164" fontId="0" fillId="0" borderId="32" xfId="0" applyNumberFormat="1" applyBorder="1"/>
    <xf numFmtId="0" fontId="6" fillId="0" borderId="33" xfId="0" applyFont="1" applyFill="1" applyBorder="1" applyAlignment="1">
      <alignment horizontal="right"/>
    </xf>
    <xf numFmtId="8" fontId="2" fillId="0" borderId="34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44" fontId="0" fillId="0" borderId="29" xfId="0" applyNumberFormat="1" applyBorder="1"/>
    <xf numFmtId="44" fontId="0" fillId="0" borderId="0" xfId="0" applyNumberFormat="1"/>
    <xf numFmtId="44" fontId="0" fillId="0" borderId="34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/>
    <xf numFmtId="0" fontId="0" fillId="0" borderId="8" xfId="0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/>
    <xf numFmtId="164" fontId="0" fillId="0" borderId="28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6" fillId="0" borderId="30" xfId="0" applyNumberFormat="1" applyFont="1" applyBorder="1" applyAlignment="1">
      <alignment horizontal="right"/>
    </xf>
    <xf numFmtId="164" fontId="0" fillId="0" borderId="31" xfId="0" applyNumberFormat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123825</xdr:rowOff>
    </xdr:from>
    <xdr:to>
      <xdr:col>5</xdr:col>
      <xdr:colOff>552450</xdr:colOff>
      <xdr:row>38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457700" y="665797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39</xdr:row>
      <xdr:rowOff>114300</xdr:rowOff>
    </xdr:from>
    <xdr:to>
      <xdr:col>6</xdr:col>
      <xdr:colOff>47625</xdr:colOff>
      <xdr:row>39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476750" y="6810375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24</xdr:row>
      <xdr:rowOff>76200</xdr:rowOff>
    </xdr:from>
    <xdr:to>
      <xdr:col>5</xdr:col>
      <xdr:colOff>733425</xdr:colOff>
      <xdr:row>24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4591050" y="4324350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topLeftCell="E35" workbookViewId="0">
      <selection activeCell="I64" sqref="I64"/>
    </sheetView>
  </sheetViews>
  <sheetFormatPr defaultRowHeight="12.75"/>
  <cols>
    <col min="1" max="1" width="6.28515625" customWidth="1"/>
    <col min="3" max="3" width="51.42578125" customWidth="1"/>
    <col min="4" max="4" width="9.85546875" customWidth="1"/>
    <col min="6" max="6" width="14.28515625" customWidth="1"/>
    <col min="7" max="7" width="11.42578125" customWidth="1"/>
    <col min="8" max="8" width="21" customWidth="1"/>
    <col min="9" max="9" width="14" customWidth="1"/>
    <col min="10" max="10" width="17.28515625" customWidth="1"/>
  </cols>
  <sheetData>
    <row r="1" spans="1:10" ht="13.5" thickBot="1">
      <c r="B1" s="1"/>
      <c r="D1" s="61" t="s">
        <v>0</v>
      </c>
      <c r="E1" s="62"/>
      <c r="F1" s="62"/>
      <c r="G1" s="63"/>
      <c r="H1" s="64" t="s">
        <v>1</v>
      </c>
      <c r="I1" s="65"/>
      <c r="J1" s="66"/>
    </row>
    <row r="2" spans="1:10" ht="39.75" thickTop="1" thickBo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13.5" thickTop="1">
      <c r="A3" s="67"/>
      <c r="B3" s="69" t="s">
        <v>12</v>
      </c>
      <c r="C3" s="69"/>
      <c r="D3" s="69"/>
      <c r="E3" s="69"/>
      <c r="F3" s="69"/>
      <c r="G3" s="69"/>
      <c r="H3" s="69"/>
      <c r="I3" s="69"/>
      <c r="J3" s="70"/>
    </row>
    <row r="4" spans="1:10">
      <c r="A4" s="68"/>
      <c r="B4" s="71"/>
      <c r="C4" s="71"/>
      <c r="D4" s="71"/>
      <c r="E4" s="71"/>
      <c r="F4" s="71"/>
      <c r="G4" s="71"/>
      <c r="H4" s="71"/>
      <c r="I4" s="71"/>
      <c r="J4" s="72"/>
    </row>
    <row r="5" spans="1:10">
      <c r="A5" s="4">
        <v>1</v>
      </c>
      <c r="B5" s="4">
        <v>100</v>
      </c>
      <c r="C5" s="3" t="s">
        <v>13</v>
      </c>
      <c r="D5" s="4" t="s">
        <v>14</v>
      </c>
      <c r="E5" s="23">
        <v>21.37</v>
      </c>
      <c r="F5" s="5">
        <v>500</v>
      </c>
      <c r="G5" s="5">
        <f>E5*F5</f>
        <v>10685</v>
      </c>
      <c r="H5" s="6">
        <v>540</v>
      </c>
      <c r="I5" s="3">
        <f>E5</f>
        <v>21.37</v>
      </c>
      <c r="J5" s="7">
        <f>H5*I5</f>
        <v>11539.800000000001</v>
      </c>
    </row>
    <row r="6" spans="1:10">
      <c r="A6" s="4">
        <v>2</v>
      </c>
      <c r="B6" s="4">
        <v>110</v>
      </c>
      <c r="C6" s="3" t="s">
        <v>15</v>
      </c>
      <c r="D6" s="4" t="s">
        <v>16</v>
      </c>
      <c r="E6" s="23">
        <v>1405</v>
      </c>
      <c r="F6" s="5">
        <v>8</v>
      </c>
      <c r="G6" s="5">
        <f t="shared" ref="G6:G24" si="0">E6*F6</f>
        <v>11240</v>
      </c>
      <c r="H6" s="6">
        <v>9</v>
      </c>
      <c r="I6" s="3">
        <f t="shared" ref="I6:I24" si="1">E6</f>
        <v>1405</v>
      </c>
      <c r="J6" s="7">
        <f t="shared" ref="J6:J24" si="2">H6*I6</f>
        <v>12645</v>
      </c>
    </row>
    <row r="7" spans="1:10">
      <c r="A7" s="4">
        <v>3</v>
      </c>
      <c r="B7" s="4">
        <v>132</v>
      </c>
      <c r="C7" s="3" t="s">
        <v>17</v>
      </c>
      <c r="D7" s="4" t="s">
        <v>16</v>
      </c>
      <c r="E7" s="23">
        <v>56</v>
      </c>
      <c r="F7" s="5">
        <v>10</v>
      </c>
      <c r="G7" s="5">
        <f t="shared" si="0"/>
        <v>560</v>
      </c>
      <c r="H7" s="6">
        <v>10</v>
      </c>
      <c r="I7" s="3">
        <f t="shared" si="1"/>
        <v>56</v>
      </c>
      <c r="J7" s="7">
        <f t="shared" si="2"/>
        <v>560</v>
      </c>
    </row>
    <row r="8" spans="1:10">
      <c r="A8" s="4">
        <v>4</v>
      </c>
      <c r="B8" s="4">
        <v>164</v>
      </c>
      <c r="C8" s="3" t="s">
        <v>18</v>
      </c>
      <c r="D8" s="4" t="s">
        <v>19</v>
      </c>
      <c r="E8" s="23">
        <v>6376</v>
      </c>
      <c r="F8" s="5">
        <v>0.5</v>
      </c>
      <c r="G8" s="5">
        <f t="shared" si="0"/>
        <v>3188</v>
      </c>
      <c r="H8" s="6">
        <v>0.5</v>
      </c>
      <c r="I8" s="3">
        <f t="shared" si="1"/>
        <v>6376</v>
      </c>
      <c r="J8" s="7">
        <f t="shared" si="2"/>
        <v>3188</v>
      </c>
    </row>
    <row r="9" spans="1:10">
      <c r="A9" s="4">
        <v>5</v>
      </c>
      <c r="B9" s="4">
        <v>168</v>
      </c>
      <c r="C9" s="3" t="s">
        <v>20</v>
      </c>
      <c r="D9" s="4" t="s">
        <v>21</v>
      </c>
      <c r="E9" s="23">
        <v>321</v>
      </c>
      <c r="F9" s="5">
        <v>3</v>
      </c>
      <c r="G9" s="5">
        <f t="shared" si="0"/>
        <v>963</v>
      </c>
      <c r="H9" s="6">
        <v>3</v>
      </c>
      <c r="I9" s="3">
        <f t="shared" si="1"/>
        <v>321</v>
      </c>
      <c r="J9" s="7">
        <f t="shared" si="2"/>
        <v>963</v>
      </c>
    </row>
    <row r="10" spans="1:10">
      <c r="A10" s="4">
        <v>6</v>
      </c>
      <c r="B10" s="4">
        <v>247</v>
      </c>
      <c r="C10" s="3" t="s">
        <v>22</v>
      </c>
      <c r="D10" s="4" t="s">
        <v>16</v>
      </c>
      <c r="E10" s="23">
        <v>6885</v>
      </c>
      <c r="F10" s="5">
        <v>8</v>
      </c>
      <c r="G10" s="5">
        <f t="shared" si="0"/>
        <v>55080</v>
      </c>
      <c r="H10" s="6">
        <v>8</v>
      </c>
      <c r="I10" s="3">
        <f t="shared" si="1"/>
        <v>6885</v>
      </c>
      <c r="J10" s="7">
        <f t="shared" si="2"/>
        <v>55080</v>
      </c>
    </row>
    <row r="11" spans="1:10">
      <c r="A11" s="4">
        <v>7</v>
      </c>
      <c r="B11" s="4">
        <v>251</v>
      </c>
      <c r="C11" s="3" t="s">
        <v>23</v>
      </c>
      <c r="D11" s="4" t="s">
        <v>19</v>
      </c>
      <c r="E11" s="23">
        <v>5354</v>
      </c>
      <c r="F11" s="5">
        <v>2</v>
      </c>
      <c r="G11" s="5">
        <f t="shared" si="0"/>
        <v>10708</v>
      </c>
      <c r="H11" s="6">
        <v>2</v>
      </c>
      <c r="I11" s="3">
        <f t="shared" si="1"/>
        <v>5354</v>
      </c>
      <c r="J11" s="7">
        <f t="shared" si="2"/>
        <v>10708</v>
      </c>
    </row>
    <row r="12" spans="1:10">
      <c r="A12" s="4">
        <v>8</v>
      </c>
      <c r="B12" s="4">
        <v>260</v>
      </c>
      <c r="C12" s="3" t="s">
        <v>24</v>
      </c>
      <c r="D12" s="4" t="s">
        <v>19</v>
      </c>
      <c r="E12" s="23">
        <v>1652</v>
      </c>
      <c r="F12" s="5">
        <v>2</v>
      </c>
      <c r="G12" s="5">
        <f t="shared" si="0"/>
        <v>3304</v>
      </c>
      <c r="H12" s="6">
        <v>3</v>
      </c>
      <c r="I12" s="3">
        <f t="shared" si="1"/>
        <v>1652</v>
      </c>
      <c r="J12" s="7">
        <f t="shared" si="2"/>
        <v>4956</v>
      </c>
    </row>
    <row r="13" spans="1:10">
      <c r="A13" s="4">
        <v>9</v>
      </c>
      <c r="B13" s="4">
        <v>260</v>
      </c>
      <c r="C13" s="3" t="s">
        <v>25</v>
      </c>
      <c r="D13" s="4" t="s">
        <v>26</v>
      </c>
      <c r="E13" s="23">
        <v>51.8</v>
      </c>
      <c r="F13" s="5">
        <v>200</v>
      </c>
      <c r="G13" s="5">
        <f t="shared" si="0"/>
        <v>10360</v>
      </c>
      <c r="H13" s="6">
        <v>200</v>
      </c>
      <c r="I13" s="3">
        <f t="shared" si="1"/>
        <v>51.8</v>
      </c>
      <c r="J13" s="7">
        <f t="shared" si="2"/>
        <v>10360</v>
      </c>
    </row>
    <row r="14" spans="1:10">
      <c r="A14" s="4">
        <v>10</v>
      </c>
      <c r="B14" s="4">
        <v>260</v>
      </c>
      <c r="C14" s="3" t="s">
        <v>27</v>
      </c>
      <c r="D14" s="4" t="s">
        <v>26</v>
      </c>
      <c r="E14" s="23">
        <v>12.3</v>
      </c>
      <c r="F14" s="5">
        <v>200</v>
      </c>
      <c r="G14" s="5">
        <f t="shared" si="0"/>
        <v>2460</v>
      </c>
      <c r="H14" s="6">
        <v>200</v>
      </c>
      <c r="I14" s="3">
        <f t="shared" si="1"/>
        <v>12.3</v>
      </c>
      <c r="J14" s="7">
        <f t="shared" si="2"/>
        <v>2460</v>
      </c>
    </row>
    <row r="15" spans="1:10">
      <c r="A15" s="4">
        <v>11</v>
      </c>
      <c r="B15" s="4">
        <v>260</v>
      </c>
      <c r="C15" s="3" t="s">
        <v>28</v>
      </c>
      <c r="D15" s="4" t="s">
        <v>19</v>
      </c>
      <c r="E15" s="23">
        <v>1531</v>
      </c>
      <c r="F15" s="5">
        <v>2</v>
      </c>
      <c r="G15" s="5">
        <f t="shared" si="0"/>
        <v>3062</v>
      </c>
      <c r="H15" s="6">
        <v>2</v>
      </c>
      <c r="I15" s="3">
        <f t="shared" si="1"/>
        <v>1531</v>
      </c>
      <c r="J15" s="7">
        <f t="shared" si="2"/>
        <v>3062</v>
      </c>
    </row>
    <row r="16" spans="1:10">
      <c r="A16" s="4">
        <v>12</v>
      </c>
      <c r="B16" s="4">
        <v>262</v>
      </c>
      <c r="C16" s="3" t="s">
        <v>29</v>
      </c>
      <c r="D16" s="4" t="s">
        <v>19</v>
      </c>
      <c r="E16" s="23">
        <v>5354</v>
      </c>
      <c r="F16" s="5">
        <v>2</v>
      </c>
      <c r="G16" s="5">
        <f t="shared" si="0"/>
        <v>10708</v>
      </c>
      <c r="H16" s="6">
        <v>2</v>
      </c>
      <c r="I16" s="3">
        <f t="shared" si="1"/>
        <v>5354</v>
      </c>
      <c r="J16" s="7">
        <f t="shared" si="2"/>
        <v>10708</v>
      </c>
    </row>
    <row r="17" spans="1:10">
      <c r="A17" s="4">
        <v>13</v>
      </c>
      <c r="B17" s="4">
        <v>310</v>
      </c>
      <c r="C17" s="3" t="s">
        <v>30</v>
      </c>
      <c r="D17" s="4" t="s">
        <v>31</v>
      </c>
      <c r="E17" s="23">
        <v>1379</v>
      </c>
      <c r="F17" s="5">
        <v>7</v>
      </c>
      <c r="G17" s="5">
        <f t="shared" si="0"/>
        <v>9653</v>
      </c>
      <c r="H17" s="6">
        <v>7</v>
      </c>
      <c r="I17" s="3">
        <f t="shared" si="1"/>
        <v>1379</v>
      </c>
      <c r="J17" s="7">
        <f t="shared" si="2"/>
        <v>9653</v>
      </c>
    </row>
    <row r="18" spans="1:10">
      <c r="A18" s="4">
        <v>14</v>
      </c>
      <c r="B18" s="4">
        <v>340</v>
      </c>
      <c r="C18" s="3" t="s">
        <v>32</v>
      </c>
      <c r="D18" s="4" t="s">
        <v>19</v>
      </c>
      <c r="E18" s="23">
        <v>5831</v>
      </c>
      <c r="F18" s="5">
        <v>6</v>
      </c>
      <c r="G18" s="5">
        <f t="shared" si="0"/>
        <v>34986</v>
      </c>
      <c r="H18" s="6">
        <v>6</v>
      </c>
      <c r="I18" s="3">
        <f t="shared" si="1"/>
        <v>5831</v>
      </c>
      <c r="J18" s="7">
        <f t="shared" si="2"/>
        <v>34986</v>
      </c>
    </row>
    <row r="19" spans="1:10">
      <c r="A19" s="4">
        <v>15</v>
      </c>
      <c r="B19" s="4">
        <v>500</v>
      </c>
      <c r="C19" s="3" t="s">
        <v>33</v>
      </c>
      <c r="D19" s="4" t="s">
        <v>34</v>
      </c>
      <c r="E19" s="23">
        <v>1</v>
      </c>
      <c r="F19" s="5">
        <v>2000</v>
      </c>
      <c r="G19" s="5">
        <f t="shared" si="0"/>
        <v>2000</v>
      </c>
      <c r="H19" s="6">
        <v>2027.28</v>
      </c>
      <c r="I19" s="3">
        <f t="shared" si="1"/>
        <v>1</v>
      </c>
      <c r="J19" s="7">
        <f t="shared" si="2"/>
        <v>2027.28</v>
      </c>
    </row>
    <row r="20" spans="1:10">
      <c r="A20" s="4">
        <v>16</v>
      </c>
      <c r="B20" s="4">
        <v>502</v>
      </c>
      <c r="C20" s="3" t="s">
        <v>35</v>
      </c>
      <c r="D20" s="4" t="s">
        <v>36</v>
      </c>
      <c r="E20" s="23">
        <v>5</v>
      </c>
      <c r="F20" s="5">
        <v>200</v>
      </c>
      <c r="G20" s="5">
        <f t="shared" si="0"/>
        <v>1000</v>
      </c>
      <c r="H20" s="6">
        <v>200</v>
      </c>
      <c r="I20" s="3">
        <f t="shared" si="1"/>
        <v>5</v>
      </c>
      <c r="J20" s="7">
        <f t="shared" si="2"/>
        <v>1000</v>
      </c>
    </row>
    <row r="21" spans="1:10">
      <c r="A21" s="4">
        <v>17</v>
      </c>
      <c r="B21" s="8">
        <v>666</v>
      </c>
      <c r="C21" s="9" t="s">
        <v>37</v>
      </c>
      <c r="D21" s="8" t="s">
        <v>38</v>
      </c>
      <c r="E21" s="23">
        <v>3950</v>
      </c>
      <c r="F21" s="10">
        <v>0.75</v>
      </c>
      <c r="G21" s="5">
        <f t="shared" si="0"/>
        <v>2962.5</v>
      </c>
      <c r="H21" s="6">
        <v>0.75</v>
      </c>
      <c r="I21" s="3">
        <f t="shared" si="1"/>
        <v>3950</v>
      </c>
      <c r="J21" s="7">
        <f t="shared" si="2"/>
        <v>2962.5</v>
      </c>
    </row>
    <row r="22" spans="1:10">
      <c r="A22" s="4">
        <v>18</v>
      </c>
      <c r="B22" s="8">
        <v>666</v>
      </c>
      <c r="C22" s="9" t="s">
        <v>39</v>
      </c>
      <c r="D22" s="8" t="s">
        <v>38</v>
      </c>
      <c r="E22" s="23">
        <v>54</v>
      </c>
      <c r="F22" s="10">
        <v>7</v>
      </c>
      <c r="G22" s="5">
        <f t="shared" si="0"/>
        <v>378</v>
      </c>
      <c r="H22" s="6">
        <v>7</v>
      </c>
      <c r="I22" s="3">
        <f t="shared" si="1"/>
        <v>54</v>
      </c>
      <c r="J22" s="7">
        <f t="shared" si="2"/>
        <v>378</v>
      </c>
    </row>
    <row r="23" spans="1:10">
      <c r="A23" s="4">
        <v>19</v>
      </c>
      <c r="B23" s="8">
        <v>666</v>
      </c>
      <c r="C23" s="9" t="s">
        <v>40</v>
      </c>
      <c r="D23" s="8" t="s">
        <v>38</v>
      </c>
      <c r="E23" s="23">
        <v>430</v>
      </c>
      <c r="F23" s="10">
        <v>0.75</v>
      </c>
      <c r="G23" s="5">
        <f t="shared" si="0"/>
        <v>322.5</v>
      </c>
      <c r="H23" s="6">
        <v>0.75</v>
      </c>
      <c r="I23" s="3">
        <f t="shared" si="1"/>
        <v>430</v>
      </c>
      <c r="J23" s="7">
        <f t="shared" si="2"/>
        <v>322.5</v>
      </c>
    </row>
    <row r="24" spans="1:10">
      <c r="A24" s="4">
        <v>20</v>
      </c>
      <c r="B24" s="8">
        <v>666</v>
      </c>
      <c r="C24" s="9" t="s">
        <v>41</v>
      </c>
      <c r="D24" s="8" t="s">
        <v>38</v>
      </c>
      <c r="E24" s="23">
        <v>772</v>
      </c>
      <c r="F24" s="10">
        <v>0.75</v>
      </c>
      <c r="G24" s="5">
        <f t="shared" si="0"/>
        <v>579</v>
      </c>
      <c r="H24" s="6">
        <v>0.75</v>
      </c>
      <c r="I24" s="3">
        <f t="shared" si="1"/>
        <v>772</v>
      </c>
      <c r="J24" s="7">
        <f t="shared" si="2"/>
        <v>579</v>
      </c>
    </row>
    <row r="25" spans="1:10">
      <c r="B25" s="11"/>
      <c r="C25" s="12" t="s">
        <v>42</v>
      </c>
      <c r="D25" s="13"/>
      <c r="E25" s="14"/>
      <c r="F25" s="15"/>
      <c r="G25" s="16">
        <f>SUM(G5:G24)</f>
        <v>174199</v>
      </c>
      <c r="J25" s="17">
        <f>SUM(J5:J24)</f>
        <v>178138.08</v>
      </c>
    </row>
    <row r="26" spans="1:10" ht="13.5" thickBot="1">
      <c r="B26" s="13"/>
      <c r="C26" s="18"/>
      <c r="D26" s="13"/>
      <c r="E26" s="14"/>
      <c r="F26" s="15"/>
      <c r="G26" s="19"/>
    </row>
    <row r="27" spans="1:10" ht="13.5" thickTop="1">
      <c r="A27" s="79" t="s">
        <v>43</v>
      </c>
      <c r="B27" s="80"/>
      <c r="C27" s="80"/>
      <c r="D27" s="80"/>
      <c r="E27" s="80"/>
      <c r="F27" s="80"/>
      <c r="G27" s="80"/>
      <c r="H27" s="80"/>
      <c r="I27" s="80"/>
      <c r="J27" s="81"/>
    </row>
    <row r="28" spans="1:10">
      <c r="A28" s="3">
        <v>1</v>
      </c>
      <c r="B28" s="20">
        <v>402</v>
      </c>
      <c r="C28" s="21" t="s">
        <v>44</v>
      </c>
      <c r="D28" s="4" t="s">
        <v>38</v>
      </c>
      <c r="E28" s="3">
        <v>1019</v>
      </c>
      <c r="F28" s="22">
        <v>1</v>
      </c>
      <c r="G28" s="5">
        <f t="shared" ref="G28:G38" si="3">E28*F28</f>
        <v>1019</v>
      </c>
      <c r="H28" s="6">
        <v>1</v>
      </c>
      <c r="I28" s="3">
        <f>E28</f>
        <v>1019</v>
      </c>
      <c r="J28" s="7">
        <f>H28*I28</f>
        <v>1019</v>
      </c>
    </row>
    <row r="29" spans="1:10">
      <c r="A29" s="3">
        <v>2</v>
      </c>
      <c r="B29" s="8">
        <v>464</v>
      </c>
      <c r="C29" s="9" t="s">
        <v>45</v>
      </c>
      <c r="D29" s="23" t="s">
        <v>38</v>
      </c>
      <c r="E29" s="3">
        <v>76</v>
      </c>
      <c r="F29" s="24">
        <v>35</v>
      </c>
      <c r="G29" s="5">
        <f t="shared" si="3"/>
        <v>2660</v>
      </c>
      <c r="H29" s="6">
        <v>35</v>
      </c>
      <c r="I29" s="3">
        <f t="shared" ref="I29:I38" si="4">E29</f>
        <v>76</v>
      </c>
      <c r="J29" s="7">
        <f t="shared" ref="J29:J38" si="5">H29*I29</f>
        <v>2660</v>
      </c>
    </row>
    <row r="30" spans="1:10">
      <c r="A30" s="3">
        <v>3</v>
      </c>
      <c r="B30" s="8">
        <v>464</v>
      </c>
      <c r="C30" s="25" t="s">
        <v>46</v>
      </c>
      <c r="D30" s="23" t="s">
        <v>38</v>
      </c>
      <c r="E30" s="3">
        <v>418</v>
      </c>
      <c r="F30" s="24">
        <v>45</v>
      </c>
      <c r="G30" s="5">
        <f t="shared" si="3"/>
        <v>18810</v>
      </c>
      <c r="H30" s="6">
        <v>45</v>
      </c>
      <c r="I30" s="3">
        <f t="shared" si="4"/>
        <v>418</v>
      </c>
      <c r="J30" s="7">
        <f t="shared" si="5"/>
        <v>18810</v>
      </c>
    </row>
    <row r="31" spans="1:10">
      <c r="A31" s="3">
        <v>4</v>
      </c>
      <c r="B31" s="8">
        <v>464</v>
      </c>
      <c r="C31" s="25" t="s">
        <v>47</v>
      </c>
      <c r="D31" s="23" t="s">
        <v>38</v>
      </c>
      <c r="E31" s="3">
        <v>561</v>
      </c>
      <c r="F31" s="24">
        <v>60</v>
      </c>
      <c r="G31" s="5">
        <f t="shared" si="3"/>
        <v>33660</v>
      </c>
      <c r="H31" s="6">
        <v>60</v>
      </c>
      <c r="I31" s="3">
        <f t="shared" si="4"/>
        <v>561</v>
      </c>
      <c r="J31" s="7">
        <f t="shared" si="5"/>
        <v>33660</v>
      </c>
    </row>
    <row r="32" spans="1:10">
      <c r="A32" s="3">
        <v>5</v>
      </c>
      <c r="B32" s="8">
        <v>465</v>
      </c>
      <c r="C32" s="25" t="s">
        <v>48</v>
      </c>
      <c r="D32" s="23" t="s">
        <v>49</v>
      </c>
      <c r="E32" s="3">
        <v>4</v>
      </c>
      <c r="F32" s="24">
        <v>4000</v>
      </c>
      <c r="G32" s="5">
        <f t="shared" si="3"/>
        <v>16000</v>
      </c>
      <c r="H32" s="6">
        <v>4500</v>
      </c>
      <c r="I32" s="3">
        <f t="shared" si="4"/>
        <v>4</v>
      </c>
      <c r="J32" s="7">
        <f t="shared" si="5"/>
        <v>18000</v>
      </c>
    </row>
    <row r="33" spans="1:10">
      <c r="A33" s="3">
        <v>6</v>
      </c>
      <c r="B33" s="8">
        <v>465</v>
      </c>
      <c r="C33" s="25" t="s">
        <v>50</v>
      </c>
      <c r="D33" s="23" t="s">
        <v>49</v>
      </c>
      <c r="E33" s="3">
        <v>1</v>
      </c>
      <c r="F33" s="24">
        <v>4000</v>
      </c>
      <c r="G33" s="5">
        <f t="shared" si="3"/>
        <v>4000</v>
      </c>
      <c r="H33" s="6">
        <v>4500</v>
      </c>
      <c r="I33" s="3">
        <f t="shared" si="4"/>
        <v>1</v>
      </c>
      <c r="J33" s="7">
        <f t="shared" si="5"/>
        <v>4500</v>
      </c>
    </row>
    <row r="34" spans="1:10">
      <c r="A34" s="3">
        <v>7</v>
      </c>
      <c r="B34" s="8">
        <v>465</v>
      </c>
      <c r="C34" s="9" t="s">
        <v>51</v>
      </c>
      <c r="D34" s="23" t="s">
        <v>49</v>
      </c>
      <c r="E34" s="3">
        <v>3</v>
      </c>
      <c r="F34" s="24">
        <v>3000</v>
      </c>
      <c r="G34" s="5">
        <f t="shared" si="3"/>
        <v>9000</v>
      </c>
      <c r="H34" s="6">
        <v>3500</v>
      </c>
      <c r="I34" s="3">
        <f t="shared" si="4"/>
        <v>3</v>
      </c>
      <c r="J34" s="7">
        <f t="shared" si="5"/>
        <v>10500</v>
      </c>
    </row>
    <row r="35" spans="1:10">
      <c r="A35" s="3">
        <v>8</v>
      </c>
      <c r="B35" s="4">
        <v>506</v>
      </c>
      <c r="C35" s="3" t="s">
        <v>52</v>
      </c>
      <c r="D35" s="23" t="s">
        <v>38</v>
      </c>
      <c r="E35" s="3">
        <v>169</v>
      </c>
      <c r="F35" s="24">
        <v>1</v>
      </c>
      <c r="G35" s="5">
        <f t="shared" si="3"/>
        <v>169</v>
      </c>
      <c r="H35" s="6">
        <v>1</v>
      </c>
      <c r="I35" s="3">
        <f t="shared" si="4"/>
        <v>169</v>
      </c>
      <c r="J35" s="7">
        <f t="shared" si="5"/>
        <v>169</v>
      </c>
    </row>
    <row r="36" spans="1:10">
      <c r="A36" s="3">
        <v>9</v>
      </c>
      <c r="B36" s="8">
        <v>530</v>
      </c>
      <c r="C36" s="9" t="s">
        <v>53</v>
      </c>
      <c r="D36" s="23" t="s">
        <v>19</v>
      </c>
      <c r="E36" s="3">
        <v>124</v>
      </c>
      <c r="F36" s="24">
        <v>30</v>
      </c>
      <c r="G36" s="5">
        <f t="shared" si="3"/>
        <v>3720</v>
      </c>
      <c r="H36" s="6">
        <v>30</v>
      </c>
      <c r="I36" s="3">
        <f t="shared" si="4"/>
        <v>124</v>
      </c>
      <c r="J36" s="7">
        <f t="shared" si="5"/>
        <v>3720</v>
      </c>
    </row>
    <row r="37" spans="1:10">
      <c r="A37" s="3">
        <v>10</v>
      </c>
      <c r="B37" s="8">
        <v>530</v>
      </c>
      <c r="C37" s="9" t="s">
        <v>54</v>
      </c>
      <c r="D37" s="23" t="s">
        <v>19</v>
      </c>
      <c r="E37" s="3">
        <v>1395</v>
      </c>
      <c r="F37" s="24">
        <v>19</v>
      </c>
      <c r="G37" s="5">
        <f t="shared" si="3"/>
        <v>26505</v>
      </c>
      <c r="H37" s="6">
        <v>19</v>
      </c>
      <c r="I37" s="3">
        <f t="shared" si="4"/>
        <v>1395</v>
      </c>
      <c r="J37" s="7">
        <f t="shared" si="5"/>
        <v>26505</v>
      </c>
    </row>
    <row r="38" spans="1:10">
      <c r="A38" s="3">
        <v>11</v>
      </c>
      <c r="B38" s="8">
        <v>556</v>
      </c>
      <c r="C38" s="9" t="s">
        <v>55</v>
      </c>
      <c r="D38" s="23" t="s">
        <v>38</v>
      </c>
      <c r="E38" s="3">
        <v>1475</v>
      </c>
      <c r="F38" s="24">
        <v>19</v>
      </c>
      <c r="G38" s="5">
        <f t="shared" si="3"/>
        <v>28025</v>
      </c>
      <c r="H38" s="6">
        <v>20</v>
      </c>
      <c r="I38" s="3">
        <f t="shared" si="4"/>
        <v>1475</v>
      </c>
      <c r="J38" s="7">
        <f t="shared" si="5"/>
        <v>29500</v>
      </c>
    </row>
    <row r="39" spans="1:10">
      <c r="B39" s="13"/>
      <c r="C39" s="26" t="s">
        <v>56</v>
      </c>
      <c r="G39" s="27">
        <f>SUM(G28:G38)</f>
        <v>143568</v>
      </c>
      <c r="J39" s="17">
        <f>SUM(J28:J38)</f>
        <v>149043</v>
      </c>
    </row>
    <row r="40" spans="1:10">
      <c r="B40" s="13"/>
      <c r="C40" s="26" t="s">
        <v>57</v>
      </c>
      <c r="G40" s="27">
        <f>G25+G39</f>
        <v>317767</v>
      </c>
      <c r="J40" s="17">
        <f>J25+J39</f>
        <v>327181.07999999996</v>
      </c>
    </row>
    <row r="41" spans="1:10" ht="13.5" thickBot="1">
      <c r="B41" s="13"/>
      <c r="C41" s="26"/>
      <c r="G41" s="27"/>
    </row>
    <row r="42" spans="1:10" ht="13.5" thickTop="1">
      <c r="B42" s="13"/>
      <c r="C42" s="28" t="s">
        <v>58</v>
      </c>
      <c r="D42" s="29">
        <v>2750</v>
      </c>
      <c r="G42" s="27"/>
    </row>
    <row r="43" spans="1:10">
      <c r="B43" s="13"/>
      <c r="C43" s="30" t="s">
        <v>59</v>
      </c>
      <c r="D43" s="31">
        <v>94.7</v>
      </c>
      <c r="G43" s="27"/>
    </row>
    <row r="44" spans="1:10">
      <c r="B44" s="13"/>
      <c r="C44" s="32" t="s">
        <v>60</v>
      </c>
      <c r="D44" s="33">
        <f>D42*D43</f>
        <v>260425</v>
      </c>
      <c r="G44" s="27"/>
    </row>
    <row r="45" spans="1:10">
      <c r="B45" s="13"/>
      <c r="C45" s="34" t="s">
        <v>61</v>
      </c>
      <c r="D45" s="35">
        <v>213250.95</v>
      </c>
    </row>
    <row r="46" spans="1:10" ht="13.5" thickBot="1">
      <c r="B46" s="13"/>
      <c r="C46" s="36" t="s">
        <v>62</v>
      </c>
      <c r="D46" s="37">
        <f>IF((D44-D45&lt;0),"Inc. Not Allowed",D44-D45)</f>
        <v>47174.049999999988</v>
      </c>
      <c r="E46" s="38" t="s">
        <v>63</v>
      </c>
      <c r="F46" s="39">
        <f>IF(D46="Inc. Not Allowed",0,D45*0.25)</f>
        <v>53312.737500000003</v>
      </c>
    </row>
    <row r="47" spans="1:10" ht="14.25" thickTop="1" thickBot="1">
      <c r="B47" s="13"/>
      <c r="C47" s="13"/>
    </row>
    <row r="48" spans="1:10" ht="13.5" thickTop="1">
      <c r="B48" s="40"/>
      <c r="C48" s="41" t="s">
        <v>64</v>
      </c>
      <c r="D48" s="42">
        <v>149324.98000000001</v>
      </c>
      <c r="E48" s="43"/>
      <c r="F48" s="73" t="s">
        <v>65</v>
      </c>
      <c r="G48" s="74"/>
      <c r="H48" s="44">
        <v>48902.1</v>
      </c>
    </row>
    <row r="49" spans="2:8">
      <c r="B49" s="40"/>
      <c r="C49" s="45" t="s">
        <v>66</v>
      </c>
      <c r="D49" s="46">
        <v>0</v>
      </c>
      <c r="E49" s="43"/>
      <c r="F49" s="47" t="s">
        <v>67</v>
      </c>
      <c r="G49" s="43"/>
      <c r="H49" s="48"/>
    </row>
    <row r="50" spans="2:8">
      <c r="B50" s="40"/>
      <c r="C50" s="45" t="s">
        <v>68</v>
      </c>
      <c r="D50" s="46">
        <v>30011.8</v>
      </c>
      <c r="E50" s="43"/>
      <c r="F50" s="75" t="s">
        <v>69</v>
      </c>
      <c r="G50" s="76"/>
      <c r="H50" s="49">
        <f>H48+H49</f>
        <v>48902.1</v>
      </c>
    </row>
    <row r="51" spans="2:8">
      <c r="B51" s="40"/>
      <c r="C51" s="45" t="s">
        <v>70</v>
      </c>
      <c r="D51" s="50">
        <f>SUM(D48:D50)</f>
        <v>179336.78</v>
      </c>
      <c r="E51" s="43"/>
      <c r="F51" s="47"/>
      <c r="G51" s="43" t="s">
        <v>71</v>
      </c>
      <c r="H51" s="51">
        <f>G39</f>
        <v>143568</v>
      </c>
    </row>
    <row r="52" spans="2:8" ht="13.5" thickBot="1">
      <c r="B52" s="40"/>
      <c r="C52" s="45" t="s">
        <v>72</v>
      </c>
      <c r="D52" s="52">
        <f>G25</f>
        <v>174199</v>
      </c>
      <c r="E52" s="43"/>
      <c r="F52" s="77" t="s">
        <v>73</v>
      </c>
      <c r="G52" s="78"/>
      <c r="H52" s="53">
        <f>H50-H51</f>
        <v>-94665.9</v>
      </c>
    </row>
    <row r="53" spans="2:8" ht="14.25" thickTop="1" thickBot="1">
      <c r="B53" s="40"/>
      <c r="C53" s="54" t="s">
        <v>73</v>
      </c>
      <c r="D53" s="55">
        <f>D51-D52</f>
        <v>5137.7799999999988</v>
      </c>
      <c r="E53" s="43"/>
      <c r="F53" s="19"/>
      <c r="G53" s="19"/>
    </row>
    <row r="54" spans="2:8" ht="14.25" thickTop="1" thickBot="1">
      <c r="B54" s="40"/>
      <c r="C54" s="56" t="s">
        <v>74</v>
      </c>
      <c r="E54" s="43"/>
      <c r="F54" s="43"/>
      <c r="G54" s="16" t="s">
        <v>75</v>
      </c>
    </row>
    <row r="55" spans="2:8" ht="13.5" thickTop="1">
      <c r="B55" s="40"/>
      <c r="C55" s="41" t="s">
        <v>64</v>
      </c>
      <c r="D55" s="42">
        <f>D48</f>
        <v>149324.98000000001</v>
      </c>
      <c r="E55" s="43"/>
      <c r="F55" s="73" t="s">
        <v>65</v>
      </c>
      <c r="G55" s="74"/>
      <c r="H55" s="44">
        <v>143279.14000000001</v>
      </c>
    </row>
    <row r="56" spans="2:8">
      <c r="B56" s="1"/>
      <c r="C56" s="45" t="s">
        <v>76</v>
      </c>
      <c r="D56" s="46">
        <f>D50</f>
        <v>30011.8</v>
      </c>
      <c r="F56" s="47" t="s">
        <v>67</v>
      </c>
      <c r="G56" s="43"/>
      <c r="H56" s="48"/>
    </row>
    <row r="57" spans="2:8">
      <c r="B57" s="1"/>
      <c r="C57" s="45" t="s">
        <v>70</v>
      </c>
      <c r="D57" s="58">
        <f>SUM(D55:D56)</f>
        <v>179336.78</v>
      </c>
      <c r="F57" s="75" t="s">
        <v>69</v>
      </c>
      <c r="G57" s="76"/>
      <c r="H57" s="49">
        <f>H55+H56</f>
        <v>143279.14000000001</v>
      </c>
    </row>
    <row r="58" spans="2:8">
      <c r="B58" s="1"/>
      <c r="C58" s="45" t="s">
        <v>77</v>
      </c>
      <c r="D58" s="50">
        <f>J25</f>
        <v>178138.08</v>
      </c>
      <c r="F58" s="47"/>
      <c r="G58" s="60" t="s">
        <v>71</v>
      </c>
      <c r="H58" s="57">
        <f>J39</f>
        <v>149043</v>
      </c>
    </row>
    <row r="59" spans="2:8" ht="13.5" thickBot="1">
      <c r="B59" s="1"/>
      <c r="C59" s="54" t="s">
        <v>73</v>
      </c>
      <c r="D59" s="59">
        <f>D57-D58</f>
        <v>1198.7000000000116</v>
      </c>
      <c r="F59" s="77" t="s">
        <v>73</v>
      </c>
      <c r="G59" s="78"/>
      <c r="H59" s="53">
        <f>H57-H58</f>
        <v>-5763.859999999986</v>
      </c>
    </row>
    <row r="60" spans="2:8" ht="13.5" thickTop="1"/>
  </sheetData>
  <mergeCells count="11">
    <mergeCell ref="F57:G57"/>
    <mergeCell ref="F59:G59"/>
    <mergeCell ref="A27:J27"/>
    <mergeCell ref="F48:G48"/>
    <mergeCell ref="F50:G50"/>
    <mergeCell ref="F52:G52"/>
    <mergeCell ref="D1:G1"/>
    <mergeCell ref="H1:J1"/>
    <mergeCell ref="A3:A4"/>
    <mergeCell ref="B3:J4"/>
    <mergeCell ref="F55:G55"/>
  </mergeCells>
  <phoneticPr fontId="7" type="noConversion"/>
  <printOptions horizontalCentered="1"/>
  <pageMargins left="0.17" right="0.17" top="1.48" bottom="1" header="0.5" footer="0.5"/>
  <pageSetup paperSize="5" orientation="landscape" r:id="rId1"/>
  <headerFooter alignWithMargins="0">
    <oddHeader>&amp;CMid Valley 
CSJ: 3C1080461
Precinct 1
Hidalgo County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agapito.vargas</dc:creator>
  <cp:lastModifiedBy>yvette.islas</cp:lastModifiedBy>
  <cp:lastPrinted>2012-06-13T21:53:27Z</cp:lastPrinted>
  <dcterms:created xsi:type="dcterms:W3CDTF">2012-06-13T21:18:23Z</dcterms:created>
  <dcterms:modified xsi:type="dcterms:W3CDTF">2012-06-14T13:33:18Z</dcterms:modified>
</cp:coreProperties>
</file>