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2880" windowWidth="12270" windowHeight="2925"/>
  </bookViews>
  <sheets>
    <sheet name="Dimas 2 &amp; 3" sheetId="2" r:id="rId1"/>
  </sheets>
  <calcPr calcId="125725"/>
</workbook>
</file>

<file path=xl/calcChain.xml><?xml version="1.0" encoding="utf-8"?>
<calcChain xmlns="http://schemas.openxmlformats.org/spreadsheetml/2006/main">
  <c r="G7" i="2"/>
  <c r="G8"/>
  <c r="G9"/>
  <c r="G14"/>
  <c r="G15"/>
  <c r="G29"/>
  <c r="G18"/>
  <c r="G19"/>
  <c r="G20"/>
  <c r="G21"/>
  <c r="H49"/>
  <c r="H50"/>
  <c r="H51" s="1"/>
  <c r="D50"/>
  <c r="D51" s="1"/>
  <c r="G30"/>
  <c r="G27"/>
  <c r="G28"/>
  <c r="G26"/>
  <c r="G25"/>
  <c r="G31" s="1"/>
  <c r="H43" s="1"/>
  <c r="H44" s="1"/>
  <c r="G17"/>
  <c r="G16"/>
  <c r="G13"/>
  <c r="G12"/>
  <c r="G11"/>
  <c r="G10"/>
  <c r="G6"/>
  <c r="G5"/>
  <c r="D36"/>
  <c r="D38"/>
  <c r="F38" s="1"/>
  <c r="D43"/>
  <c r="G22"/>
  <c r="G32" s="1"/>
  <c r="H42"/>
  <c r="D44" l="1"/>
  <c r="D45" s="1"/>
</calcChain>
</file>

<file path=xl/sharedStrings.xml><?xml version="1.0" encoding="utf-8"?>
<sst xmlns="http://schemas.openxmlformats.org/spreadsheetml/2006/main" count="92" uniqueCount="70">
  <si>
    <t>Bid Item No.</t>
  </si>
  <si>
    <t>Item Description</t>
  </si>
  <si>
    <t xml:space="preserve">Unit </t>
  </si>
  <si>
    <t>Amount Bid</t>
  </si>
  <si>
    <t>STA</t>
  </si>
  <si>
    <t>GAL</t>
  </si>
  <si>
    <t>ROADWAY</t>
  </si>
  <si>
    <t>Barricades, Signs and Traffic Handling</t>
  </si>
  <si>
    <t>CY</t>
  </si>
  <si>
    <t>SY</t>
  </si>
  <si>
    <t>LF</t>
  </si>
  <si>
    <t>SubTotal Base Bid</t>
  </si>
  <si>
    <t>DRAINAGE</t>
  </si>
  <si>
    <t>RCP (CL III) (18")</t>
  </si>
  <si>
    <t>Driveways (Asphalt, Concrete, Pavement)</t>
  </si>
  <si>
    <t>Driveways (Concrete)</t>
  </si>
  <si>
    <t>EA</t>
  </si>
  <si>
    <t>SubTotal Drainage</t>
  </si>
  <si>
    <t>GrandTotal Roadwork Base Bid and Drainage</t>
  </si>
  <si>
    <t>Drainage Allocation:</t>
  </si>
  <si>
    <r>
      <t>Overrun</t>
    </r>
    <r>
      <rPr>
        <sz val="10"/>
        <rFont val="Arial"/>
      </rPr>
      <t>/Underrun</t>
    </r>
  </si>
  <si>
    <t>TON</t>
  </si>
  <si>
    <t>Preparing ROW</t>
  </si>
  <si>
    <t>Excavation (Roadway)</t>
  </si>
  <si>
    <t>Cell Fiber Mulch Seed (Perm) (Urban) (Clay)</t>
  </si>
  <si>
    <t>MG</t>
  </si>
  <si>
    <t>Prime Coat (MC-30)</t>
  </si>
  <si>
    <t>Mobilization</t>
  </si>
  <si>
    <t>LS</t>
  </si>
  <si>
    <t>Flex Base (RD DEL) TY "E" GR4</t>
  </si>
  <si>
    <t>Embankment (Rdwy) (Dens. Cont.) (Ty C)</t>
  </si>
  <si>
    <t>REFL PAV MRK TY I (W) 24" (SLD)(100MIL)</t>
  </si>
  <si>
    <t>D-GR HMA (METH) TY-D SAC-B PG76-22</t>
  </si>
  <si>
    <t>Total Allocation, 25% Transfer and Contingency Transfer</t>
  </si>
  <si>
    <t>Transfer In: Other Projects</t>
  </si>
  <si>
    <t xml:space="preserve">Possible 25% Transfer In Other Projects: </t>
  </si>
  <si>
    <t xml:space="preserve">Low Base Bid Roadwork </t>
  </si>
  <si>
    <t>Vegetative Watering</t>
  </si>
  <si>
    <t>Total Allocation and Transfer</t>
  </si>
  <si>
    <t>Drainage Cost:</t>
  </si>
  <si>
    <t>Project Length: (LF)</t>
  </si>
  <si>
    <t>Cost Per Linear Feet @ $500K/mile:</t>
  </si>
  <si>
    <t>Allowed Increase:</t>
  </si>
  <si>
    <t>Roadwork Allocation (Eng, Road Const and Contingency):</t>
  </si>
  <si>
    <t>Road Construction Allocation:</t>
  </si>
  <si>
    <r>
      <t>Tot. Proj. Allowable</t>
    </r>
    <r>
      <rPr>
        <sz val="10"/>
        <rFont val="Arial"/>
      </rPr>
      <t xml:space="preserve"> (Cost per LF @$500K/mi X Proj. Lngth):</t>
    </r>
  </si>
  <si>
    <t>Item No.</t>
  </si>
  <si>
    <t>Concrete Sidewalk</t>
  </si>
  <si>
    <t>Amt Inc.:</t>
  </si>
  <si>
    <t>Original Rates</t>
  </si>
  <si>
    <t>Original Quantities</t>
  </si>
  <si>
    <t>Original Contract Amounts</t>
  </si>
  <si>
    <t>Change Order 1</t>
  </si>
  <si>
    <t>Revised Rates</t>
  </si>
  <si>
    <t>Revised Quantities</t>
  </si>
  <si>
    <t>Amount Increase/Decrease</t>
  </si>
  <si>
    <t xml:space="preserve">Transfer In: </t>
  </si>
  <si>
    <t>Low Base Bid Roadwork After Change Order</t>
  </si>
  <si>
    <t xml:space="preserve">Change Order </t>
  </si>
  <si>
    <t>Change Order</t>
  </si>
  <si>
    <t>Lime (HYD, COM OR QK) (Slurry) OR QK (DRY)</t>
  </si>
  <si>
    <t xml:space="preserve">Lime Treatment (NEW BASE) (8") </t>
  </si>
  <si>
    <t>INS SM RD SN SUP&amp; AM TY 10BWG(2)SA(P)</t>
  </si>
  <si>
    <t>REFL PAV MRK TY I (W) 4" (SLD)(100MIL)</t>
  </si>
  <si>
    <t>REFL PAV MRK TY I (Y) 4" (BRK)(100MIL)</t>
  </si>
  <si>
    <t>REFL PAV MRK TY 1 (Y) 4" (SLD) (100 MIL)</t>
  </si>
  <si>
    <t>THERMOPLASTIC PIPE (15 IN) (TY III)</t>
  </si>
  <si>
    <t xml:space="preserve">Temp Sedmt Cont Fence </t>
  </si>
  <si>
    <t>MO</t>
  </si>
  <si>
    <t>Contingency Transfer In Dimas 2 3 Drainage: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</si>
</sst>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164" fontId="0" fillId="0" borderId="0" xfId="0" applyNumberFormat="1" applyBorder="1"/>
    <xf numFmtId="0" fontId="0" fillId="0" borderId="2" xfId="0" applyFill="1" applyBorder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Border="1"/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4" xfId="0" applyBorder="1"/>
    <xf numFmtId="0" fontId="0" fillId="0" borderId="5" xfId="0" applyFill="1" applyBorder="1" applyAlignment="1">
      <alignment horizontal="right"/>
    </xf>
    <xf numFmtId="44" fontId="0" fillId="0" borderId="6" xfId="1" applyFont="1" applyBorder="1"/>
    <xf numFmtId="44" fontId="3" fillId="0" borderId="6" xfId="1" applyFont="1" applyBorder="1"/>
    <xf numFmtId="0" fontId="0" fillId="0" borderId="5" xfId="0" applyFill="1" applyBorder="1" applyAlignment="1">
      <alignment horizontal="center"/>
    </xf>
    <xf numFmtId="44" fontId="5" fillId="0" borderId="6" xfId="1" applyFont="1" applyBorder="1"/>
    <xf numFmtId="0" fontId="0" fillId="0" borderId="7" xfId="0" applyFill="1" applyBorder="1" applyAlignment="1">
      <alignment horizontal="right"/>
    </xf>
    <xf numFmtId="44" fontId="6" fillId="0" borderId="8" xfId="0" applyNumberFormat="1" applyFont="1" applyBorder="1"/>
    <xf numFmtId="0" fontId="3" fillId="0" borderId="5" xfId="0" applyFont="1" applyFill="1" applyBorder="1" applyAlignment="1">
      <alignment horizontal="right"/>
    </xf>
    <xf numFmtId="164" fontId="3" fillId="0" borderId="5" xfId="0" applyNumberFormat="1" applyFont="1" applyBorder="1"/>
    <xf numFmtId="44" fontId="6" fillId="0" borderId="0" xfId="0" applyNumberFormat="1" applyFont="1" applyBorder="1"/>
    <xf numFmtId="0" fontId="0" fillId="0" borderId="9" xfId="0" applyBorder="1" applyAlignment="1">
      <alignment horizontal="right"/>
    </xf>
    <xf numFmtId="44" fontId="0" fillId="0" borderId="10" xfId="1" applyFont="1" applyFill="1" applyBorder="1" applyAlignment="1">
      <alignment horizontal="center"/>
    </xf>
    <xf numFmtId="0" fontId="0" fillId="0" borderId="11" xfId="0" applyFill="1" applyBorder="1" applyAlignment="1">
      <alignment horizontal="right"/>
    </xf>
    <xf numFmtId="44" fontId="0" fillId="0" borderId="12" xfId="1" applyFont="1" applyBorder="1"/>
    <xf numFmtId="44" fontId="0" fillId="0" borderId="12" xfId="0" applyNumberFormat="1" applyBorder="1"/>
    <xf numFmtId="164" fontId="0" fillId="0" borderId="12" xfId="0" applyNumberFormat="1" applyFill="1" applyBorder="1" applyAlignment="1">
      <alignment horizontal="center"/>
    </xf>
    <xf numFmtId="0" fontId="4" fillId="0" borderId="13" xfId="0" applyFont="1" applyFill="1" applyBorder="1" applyAlignment="1">
      <alignment horizontal="right"/>
    </xf>
    <xf numFmtId="8" fontId="0" fillId="0" borderId="14" xfId="0" applyNumberFormat="1" applyFill="1" applyBorder="1" applyAlignment="1">
      <alignment horizontal="center"/>
    </xf>
    <xf numFmtId="44" fontId="0" fillId="0" borderId="15" xfId="1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164" fontId="0" fillId="0" borderId="17" xfId="0" applyNumberFormat="1" applyBorder="1"/>
    <xf numFmtId="8" fontId="0" fillId="0" borderId="17" xfId="0" applyNumberFormat="1" applyBorder="1"/>
    <xf numFmtId="164" fontId="0" fillId="0" borderId="18" xfId="0" applyNumberFormat="1" applyBorder="1"/>
    <xf numFmtId="0" fontId="0" fillId="0" borderId="0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19" xfId="0" applyFill="1" applyBorder="1" applyAlignment="1">
      <alignment horizontal="center"/>
    </xf>
    <xf numFmtId="164" fontId="0" fillId="0" borderId="20" xfId="0" applyNumberFormat="1" applyBorder="1"/>
    <xf numFmtId="0" fontId="0" fillId="0" borderId="21" xfId="0" applyBorder="1" applyAlignment="1">
      <alignment horizontal="center" wrapText="1"/>
    </xf>
    <xf numFmtId="164" fontId="0" fillId="0" borderId="0" xfId="0" applyNumberForma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/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applyBorder="1" applyAlignment="1"/>
    <xf numFmtId="0" fontId="0" fillId="0" borderId="34" xfId="0" applyBorder="1" applyAlignment="1"/>
    <xf numFmtId="0" fontId="3" fillId="0" borderId="22" xfId="0" applyFont="1" applyFill="1" applyBorder="1" applyAlignment="1">
      <alignment horizontal="center"/>
    </xf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>
      <alignment horizontal="right"/>
    </xf>
    <xf numFmtId="0" fontId="0" fillId="0" borderId="26" xfId="0" applyBorder="1" applyAlignment="1"/>
    <xf numFmtId="164" fontId="0" fillId="0" borderId="16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4" fontId="0" fillId="0" borderId="28" xfId="0" applyNumberForma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30</xdr:row>
      <xdr:rowOff>123825</xdr:rowOff>
    </xdr:from>
    <xdr:to>
      <xdr:col>5</xdr:col>
      <xdr:colOff>552450</xdr:colOff>
      <xdr:row>30</xdr:row>
      <xdr:rowOff>123825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4410075" y="5362575"/>
          <a:ext cx="1981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31</xdr:row>
      <xdr:rowOff>114300</xdr:rowOff>
    </xdr:from>
    <xdr:to>
      <xdr:col>6</xdr:col>
      <xdr:colOff>47625</xdr:colOff>
      <xdr:row>31</xdr:row>
      <xdr:rowOff>114300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4429125" y="5514975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133350</xdr:colOff>
      <xdr:row>21</xdr:row>
      <xdr:rowOff>76200</xdr:rowOff>
    </xdr:from>
    <xdr:to>
      <xdr:col>5</xdr:col>
      <xdr:colOff>733425</xdr:colOff>
      <xdr:row>21</xdr:row>
      <xdr:rowOff>76200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4543425" y="3838575"/>
          <a:ext cx="2028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tabSelected="1" topLeftCell="B30" workbookViewId="0">
      <selection activeCell="D43" sqref="D43"/>
    </sheetView>
  </sheetViews>
  <sheetFormatPr defaultRowHeight="12.75"/>
  <cols>
    <col min="1" max="1" width="4.28515625" customWidth="1"/>
    <col min="2" max="2" width="7.85546875" style="45" customWidth="1"/>
    <col min="3" max="3" width="54" customWidth="1"/>
    <col min="4" max="4" width="12.28515625" customWidth="1"/>
    <col min="6" max="6" width="11.42578125" bestFit="1" customWidth="1"/>
    <col min="7" max="7" width="14.85546875" customWidth="1"/>
    <col min="8" max="8" width="13.7109375" customWidth="1"/>
  </cols>
  <sheetData>
    <row r="1" spans="1:10" ht="13.5" thickBot="1">
      <c r="D1" s="53" t="s">
        <v>51</v>
      </c>
      <c r="E1" s="54"/>
      <c r="F1" s="54"/>
      <c r="G1" s="55"/>
      <c r="H1" s="56" t="s">
        <v>52</v>
      </c>
      <c r="I1" s="57"/>
      <c r="J1" s="58"/>
    </row>
    <row r="2" spans="1:10" ht="39.75" thickTop="1" thickBot="1">
      <c r="A2" s="50" t="s">
        <v>46</v>
      </c>
      <c r="B2" s="50" t="s">
        <v>0</v>
      </c>
      <c r="C2" s="50" t="s">
        <v>1</v>
      </c>
      <c r="D2" s="50" t="s">
        <v>2</v>
      </c>
      <c r="E2" s="50" t="s">
        <v>50</v>
      </c>
      <c r="F2" s="50" t="s">
        <v>49</v>
      </c>
      <c r="G2" s="50" t="s">
        <v>3</v>
      </c>
      <c r="H2" s="50" t="s">
        <v>53</v>
      </c>
      <c r="I2" s="50" t="s">
        <v>54</v>
      </c>
      <c r="J2" s="50" t="s">
        <v>55</v>
      </c>
    </row>
    <row r="3" spans="1:10" ht="13.5" thickTop="1">
      <c r="A3" s="63"/>
      <c r="B3" s="59" t="s">
        <v>6</v>
      </c>
      <c r="C3" s="59"/>
      <c r="D3" s="59"/>
      <c r="E3" s="59"/>
      <c r="F3" s="59"/>
      <c r="G3" s="59"/>
      <c r="H3" s="59"/>
      <c r="I3" s="59"/>
      <c r="J3" s="60"/>
    </row>
    <row r="4" spans="1:10">
      <c r="A4" s="64"/>
      <c r="B4" s="61"/>
      <c r="C4" s="61"/>
      <c r="D4" s="61"/>
      <c r="E4" s="61"/>
      <c r="F4" s="61"/>
      <c r="G4" s="61"/>
      <c r="H4" s="61"/>
      <c r="I4" s="61"/>
      <c r="J4" s="62"/>
    </row>
    <row r="5" spans="1:10">
      <c r="A5" s="1">
        <v>1</v>
      </c>
      <c r="B5" s="2">
        <v>100</v>
      </c>
      <c r="C5" s="1" t="s">
        <v>22</v>
      </c>
      <c r="D5" s="2" t="s">
        <v>4</v>
      </c>
      <c r="E5" s="46">
        <v>22.78</v>
      </c>
      <c r="F5" s="3">
        <v>153.81</v>
      </c>
      <c r="G5" s="3">
        <f>E5*F5</f>
        <v>3503.7918000000004</v>
      </c>
      <c r="H5" s="1"/>
      <c r="I5" s="1"/>
      <c r="J5" s="1"/>
    </row>
    <row r="6" spans="1:10">
      <c r="A6" s="1">
        <v>2</v>
      </c>
      <c r="B6" s="2">
        <v>110</v>
      </c>
      <c r="C6" s="1" t="s">
        <v>23</v>
      </c>
      <c r="D6" s="2" t="s">
        <v>8</v>
      </c>
      <c r="E6" s="46">
        <v>1927</v>
      </c>
      <c r="F6" s="3">
        <v>6.7</v>
      </c>
      <c r="G6" s="3">
        <f t="shared" ref="G6:G21" si="0">E6*F6</f>
        <v>12910.9</v>
      </c>
      <c r="H6" s="1"/>
      <c r="I6" s="1"/>
      <c r="J6" s="1"/>
    </row>
    <row r="7" spans="1:10">
      <c r="A7" s="1">
        <v>3</v>
      </c>
      <c r="B7" s="2">
        <v>132</v>
      </c>
      <c r="C7" s="1" t="s">
        <v>30</v>
      </c>
      <c r="D7" s="2" t="s">
        <v>8</v>
      </c>
      <c r="E7" s="46">
        <v>71</v>
      </c>
      <c r="F7" s="3">
        <v>5.31</v>
      </c>
      <c r="G7" s="3">
        <f t="shared" si="0"/>
        <v>377.01</v>
      </c>
      <c r="H7" s="1"/>
      <c r="I7" s="1"/>
      <c r="J7" s="1"/>
    </row>
    <row r="8" spans="1:10">
      <c r="A8" s="1">
        <v>4</v>
      </c>
      <c r="B8" s="2">
        <v>164</v>
      </c>
      <c r="C8" s="1" t="s">
        <v>24</v>
      </c>
      <c r="D8" s="2" t="s">
        <v>8</v>
      </c>
      <c r="E8" s="46">
        <v>6894</v>
      </c>
      <c r="F8" s="3">
        <v>0.83</v>
      </c>
      <c r="G8" s="3">
        <f t="shared" si="0"/>
        <v>5722.0199999999995</v>
      </c>
      <c r="H8" s="1"/>
      <c r="I8" s="1"/>
      <c r="J8" s="1"/>
    </row>
    <row r="9" spans="1:10">
      <c r="A9" s="1">
        <v>5</v>
      </c>
      <c r="B9" s="2">
        <v>168</v>
      </c>
      <c r="C9" s="1" t="s">
        <v>37</v>
      </c>
      <c r="D9" s="2" t="s">
        <v>25</v>
      </c>
      <c r="E9" s="46">
        <v>206.9</v>
      </c>
      <c r="F9" s="3">
        <v>3.96</v>
      </c>
      <c r="G9" s="3">
        <f t="shared" si="0"/>
        <v>819.32400000000007</v>
      </c>
      <c r="H9" s="1"/>
      <c r="I9" s="1"/>
      <c r="J9" s="1"/>
    </row>
    <row r="10" spans="1:10">
      <c r="A10" s="1">
        <v>6</v>
      </c>
      <c r="B10" s="2">
        <v>247</v>
      </c>
      <c r="C10" s="1" t="s">
        <v>29</v>
      </c>
      <c r="D10" s="2" t="s">
        <v>8</v>
      </c>
      <c r="E10" s="46">
        <v>7223</v>
      </c>
      <c r="F10" s="3">
        <v>6.18</v>
      </c>
      <c r="G10" s="3">
        <f t="shared" si="0"/>
        <v>44638.14</v>
      </c>
      <c r="H10" s="1"/>
      <c r="I10" s="1"/>
      <c r="J10" s="1"/>
    </row>
    <row r="11" spans="1:10">
      <c r="A11" s="1">
        <v>7</v>
      </c>
      <c r="B11" s="2">
        <v>260</v>
      </c>
      <c r="C11" s="1" t="s">
        <v>60</v>
      </c>
      <c r="D11" s="2" t="s">
        <v>21</v>
      </c>
      <c r="E11" s="46">
        <v>54.3</v>
      </c>
      <c r="F11" s="3">
        <v>261.16000000000003</v>
      </c>
      <c r="G11" s="3">
        <f t="shared" si="0"/>
        <v>14180.988000000001</v>
      </c>
      <c r="H11" s="1"/>
      <c r="I11" s="1"/>
      <c r="J11" s="1"/>
    </row>
    <row r="12" spans="1:10">
      <c r="A12" s="1">
        <v>8</v>
      </c>
      <c r="B12" s="2">
        <v>260</v>
      </c>
      <c r="C12" s="1" t="s">
        <v>61</v>
      </c>
      <c r="D12" s="2" t="s">
        <v>9</v>
      </c>
      <c r="E12" s="46">
        <v>7223</v>
      </c>
      <c r="F12" s="3">
        <v>1.17</v>
      </c>
      <c r="G12" s="3">
        <f t="shared" si="0"/>
        <v>8450.91</v>
      </c>
      <c r="H12" s="1"/>
      <c r="I12" s="1"/>
      <c r="J12" s="1"/>
    </row>
    <row r="13" spans="1:10">
      <c r="A13" s="1">
        <v>9</v>
      </c>
      <c r="B13" s="2">
        <v>310</v>
      </c>
      <c r="C13" s="1" t="s">
        <v>26</v>
      </c>
      <c r="D13" s="2" t="s">
        <v>5</v>
      </c>
      <c r="E13" s="46">
        <v>1228</v>
      </c>
      <c r="F13" s="3">
        <v>5.89</v>
      </c>
      <c r="G13" s="3">
        <f t="shared" si="0"/>
        <v>7232.9199999999992</v>
      </c>
      <c r="H13" s="1"/>
      <c r="I13" s="1"/>
      <c r="J13" s="1"/>
    </row>
    <row r="14" spans="1:10">
      <c r="A14" s="1">
        <v>10</v>
      </c>
      <c r="B14" s="2">
        <v>340</v>
      </c>
      <c r="C14" s="1" t="s">
        <v>32</v>
      </c>
      <c r="D14" s="2" t="s">
        <v>9</v>
      </c>
      <c r="E14" s="46">
        <v>6136</v>
      </c>
      <c r="F14" s="3">
        <v>10.31</v>
      </c>
      <c r="G14" s="3">
        <f t="shared" si="0"/>
        <v>63262.16</v>
      </c>
      <c r="H14" s="1"/>
      <c r="I14" s="1"/>
      <c r="J14" s="1"/>
    </row>
    <row r="15" spans="1:10">
      <c r="A15" s="1">
        <v>11</v>
      </c>
      <c r="B15" s="2">
        <v>500</v>
      </c>
      <c r="C15" s="1" t="s">
        <v>27</v>
      </c>
      <c r="D15" s="2" t="s">
        <v>28</v>
      </c>
      <c r="E15" s="46">
        <v>1</v>
      </c>
      <c r="F15" s="3">
        <v>4432.7</v>
      </c>
      <c r="G15" s="3">
        <f t="shared" si="0"/>
        <v>4432.7</v>
      </c>
      <c r="H15" s="1"/>
      <c r="I15" s="1"/>
      <c r="J15" s="1"/>
    </row>
    <row r="16" spans="1:10">
      <c r="A16" s="1">
        <v>12</v>
      </c>
      <c r="B16" s="2">
        <v>502</v>
      </c>
      <c r="C16" s="1" t="s">
        <v>7</v>
      </c>
      <c r="D16" s="2" t="s">
        <v>68</v>
      </c>
      <c r="E16" s="46">
        <v>3</v>
      </c>
      <c r="F16" s="3">
        <v>1899</v>
      </c>
      <c r="G16" s="3">
        <f t="shared" si="0"/>
        <v>5697</v>
      </c>
      <c r="H16" s="1"/>
      <c r="I16" s="1"/>
      <c r="J16" s="1"/>
    </row>
    <row r="17" spans="1:10">
      <c r="A17" s="1">
        <v>13</v>
      </c>
      <c r="B17" s="4">
        <v>664</v>
      </c>
      <c r="C17" s="13" t="s">
        <v>62</v>
      </c>
      <c r="D17" s="4" t="s">
        <v>16</v>
      </c>
      <c r="E17" s="46">
        <v>6</v>
      </c>
      <c r="F17" s="14">
        <v>484.83</v>
      </c>
      <c r="G17" s="3">
        <f t="shared" si="0"/>
        <v>2908.98</v>
      </c>
      <c r="H17" s="1"/>
      <c r="I17" s="1"/>
      <c r="J17" s="1"/>
    </row>
    <row r="18" spans="1:10">
      <c r="A18" s="1">
        <v>14</v>
      </c>
      <c r="B18" s="4">
        <v>666</v>
      </c>
      <c r="C18" s="13" t="s">
        <v>63</v>
      </c>
      <c r="D18" s="4" t="s">
        <v>10</v>
      </c>
      <c r="E18" s="46">
        <v>4263</v>
      </c>
      <c r="F18" s="14">
        <v>0.35</v>
      </c>
      <c r="G18" s="3">
        <f t="shared" si="0"/>
        <v>1492.05</v>
      </c>
      <c r="H18" s="1"/>
      <c r="I18" s="1"/>
      <c r="J18" s="1"/>
    </row>
    <row r="19" spans="1:10">
      <c r="A19" s="1">
        <v>15</v>
      </c>
      <c r="B19" s="4">
        <v>666</v>
      </c>
      <c r="C19" s="13" t="s">
        <v>31</v>
      </c>
      <c r="D19" s="4" t="s">
        <v>10</v>
      </c>
      <c r="E19" s="46">
        <v>36</v>
      </c>
      <c r="F19" s="14">
        <v>8.31</v>
      </c>
      <c r="G19" s="3">
        <f t="shared" si="0"/>
        <v>299.16000000000003</v>
      </c>
      <c r="H19" s="1"/>
      <c r="I19" s="1"/>
      <c r="J19" s="1"/>
    </row>
    <row r="20" spans="1:10">
      <c r="A20" s="1">
        <v>16</v>
      </c>
      <c r="B20" s="4">
        <v>666</v>
      </c>
      <c r="C20" s="13" t="s">
        <v>64</v>
      </c>
      <c r="D20" s="4" t="s">
        <v>10</v>
      </c>
      <c r="E20" s="46">
        <v>490</v>
      </c>
      <c r="F20" s="14">
        <v>0.42</v>
      </c>
      <c r="G20" s="3">
        <f t="shared" si="0"/>
        <v>205.79999999999998</v>
      </c>
      <c r="H20" s="1"/>
      <c r="I20" s="1"/>
      <c r="J20" s="1"/>
    </row>
    <row r="21" spans="1:10">
      <c r="A21" s="1">
        <v>17</v>
      </c>
      <c r="B21" s="4">
        <v>666</v>
      </c>
      <c r="C21" s="13" t="s">
        <v>65</v>
      </c>
      <c r="D21" s="4" t="s">
        <v>10</v>
      </c>
      <c r="E21" s="46">
        <v>610</v>
      </c>
      <c r="F21" s="14">
        <v>0.44</v>
      </c>
      <c r="G21" s="3">
        <f t="shared" si="0"/>
        <v>268.39999999999998</v>
      </c>
      <c r="H21" s="1"/>
      <c r="I21" s="1"/>
      <c r="J21" s="1"/>
    </row>
    <row r="22" spans="1:10">
      <c r="B22" s="44"/>
      <c r="C22" s="9" t="s">
        <v>11</v>
      </c>
      <c r="D22" s="5"/>
      <c r="E22" s="6"/>
      <c r="F22" s="7"/>
      <c r="G22" s="11">
        <f>SUM(G5:G21)</f>
        <v>176402.25380000001</v>
      </c>
    </row>
    <row r="23" spans="1:10" ht="13.5" thickBot="1">
      <c r="B23" s="5"/>
      <c r="C23" s="15"/>
      <c r="D23" s="5"/>
      <c r="E23" s="6"/>
      <c r="F23" s="7"/>
      <c r="G23" s="8"/>
    </row>
    <row r="24" spans="1:10" ht="13.5" thickTop="1">
      <c r="A24" s="65" t="s">
        <v>12</v>
      </c>
      <c r="B24" s="66"/>
      <c r="C24" s="66"/>
      <c r="D24" s="66"/>
      <c r="E24" s="66"/>
      <c r="F24" s="66"/>
      <c r="G24" s="66"/>
      <c r="H24" s="66"/>
      <c r="I24" s="66"/>
      <c r="J24" s="67"/>
    </row>
    <row r="25" spans="1:10">
      <c r="A25" s="1">
        <v>1</v>
      </c>
      <c r="B25" s="4">
        <v>464</v>
      </c>
      <c r="C25" s="13" t="s">
        <v>13</v>
      </c>
      <c r="D25" s="47" t="s">
        <v>10</v>
      </c>
      <c r="E25" s="1">
        <v>156</v>
      </c>
      <c r="F25" s="49">
        <v>31.5</v>
      </c>
      <c r="G25" s="3">
        <f t="shared" ref="G25:G30" si="1">E25*F25</f>
        <v>4914</v>
      </c>
      <c r="H25" s="1"/>
      <c r="I25" s="1"/>
      <c r="J25" s="1"/>
    </row>
    <row r="26" spans="1:10">
      <c r="A26" s="1">
        <v>2</v>
      </c>
      <c r="B26" s="2">
        <v>506</v>
      </c>
      <c r="C26" s="1" t="s">
        <v>67</v>
      </c>
      <c r="D26" s="47" t="s">
        <v>10</v>
      </c>
      <c r="E26" s="1">
        <v>78</v>
      </c>
      <c r="F26" s="49">
        <v>10.87</v>
      </c>
      <c r="G26" s="3">
        <f t="shared" si="1"/>
        <v>847.8599999999999</v>
      </c>
      <c r="H26" s="1"/>
      <c r="I26" s="1"/>
      <c r="J26" s="1"/>
    </row>
    <row r="27" spans="1:10">
      <c r="A27" s="1">
        <v>3</v>
      </c>
      <c r="B27" s="4">
        <v>530</v>
      </c>
      <c r="C27" s="13" t="s">
        <v>15</v>
      </c>
      <c r="D27" s="47" t="s">
        <v>9</v>
      </c>
      <c r="E27" s="1">
        <v>537</v>
      </c>
      <c r="F27" s="49">
        <v>42.92</v>
      </c>
      <c r="G27" s="3">
        <f t="shared" si="1"/>
        <v>23048.04</v>
      </c>
      <c r="H27" s="1"/>
      <c r="I27" s="1"/>
      <c r="J27" s="1"/>
    </row>
    <row r="28" spans="1:10">
      <c r="A28" s="1">
        <v>4</v>
      </c>
      <c r="B28" s="4">
        <v>530</v>
      </c>
      <c r="C28" s="13" t="s">
        <v>14</v>
      </c>
      <c r="D28" s="47" t="s">
        <v>9</v>
      </c>
      <c r="E28" s="1">
        <v>423</v>
      </c>
      <c r="F28" s="49">
        <v>20.29</v>
      </c>
      <c r="G28" s="3">
        <f>E28*F28</f>
        <v>8582.67</v>
      </c>
      <c r="H28" s="1"/>
      <c r="I28" s="1"/>
      <c r="J28" s="1"/>
    </row>
    <row r="29" spans="1:10">
      <c r="A29" s="1">
        <v>5</v>
      </c>
      <c r="B29" s="4">
        <v>531</v>
      </c>
      <c r="C29" s="13" t="s">
        <v>47</v>
      </c>
      <c r="D29" s="4" t="s">
        <v>9</v>
      </c>
      <c r="E29" s="46">
        <v>20</v>
      </c>
      <c r="F29" s="14">
        <v>58.04</v>
      </c>
      <c r="G29" s="3">
        <f>E29*F29</f>
        <v>1160.8</v>
      </c>
      <c r="H29" s="1"/>
      <c r="I29" s="1"/>
      <c r="J29" s="1"/>
    </row>
    <row r="30" spans="1:10">
      <c r="A30" s="1">
        <v>6</v>
      </c>
      <c r="B30" s="4">
        <v>4378</v>
      </c>
      <c r="C30" s="13" t="s">
        <v>66</v>
      </c>
      <c r="D30" s="48" t="s">
        <v>10</v>
      </c>
      <c r="E30" s="1">
        <v>720</v>
      </c>
      <c r="F30" s="49">
        <v>24.46</v>
      </c>
      <c r="G30" s="3">
        <f t="shared" si="1"/>
        <v>17611.2</v>
      </c>
      <c r="H30" s="1"/>
      <c r="I30" s="1"/>
      <c r="J30" s="1"/>
    </row>
    <row r="31" spans="1:10">
      <c r="B31" s="5"/>
      <c r="C31" s="16" t="s">
        <v>17</v>
      </c>
      <c r="G31" s="10">
        <f>SUM(G25:G30)</f>
        <v>56164.570000000007</v>
      </c>
    </row>
    <row r="32" spans="1:10">
      <c r="B32" s="5"/>
      <c r="C32" s="16" t="s">
        <v>18</v>
      </c>
      <c r="G32" s="10">
        <f>G22+G31</f>
        <v>232566.82380000001</v>
      </c>
    </row>
    <row r="33" spans="2:8" ht="13.5" thickBot="1">
      <c r="B33" s="5"/>
      <c r="C33" s="16"/>
      <c r="G33" s="10"/>
    </row>
    <row r="34" spans="2:8" ht="13.5" thickTop="1">
      <c r="B34" s="5"/>
      <c r="C34" s="17" t="s">
        <v>40</v>
      </c>
      <c r="D34" s="18">
        <v>2270.4</v>
      </c>
      <c r="G34" s="10"/>
    </row>
    <row r="35" spans="2:8">
      <c r="B35" s="5"/>
      <c r="C35" s="19" t="s">
        <v>41</v>
      </c>
      <c r="D35" s="20">
        <v>94.7</v>
      </c>
      <c r="G35" s="10"/>
    </row>
    <row r="36" spans="2:8">
      <c r="B36" s="5"/>
      <c r="C36" s="26" t="s">
        <v>45</v>
      </c>
      <c r="D36" s="21">
        <f>D34*D35</f>
        <v>215006.88</v>
      </c>
      <c r="G36" s="10"/>
    </row>
    <row r="37" spans="2:8">
      <c r="B37" s="5"/>
      <c r="C37" s="22" t="s">
        <v>43</v>
      </c>
      <c r="D37" s="23">
        <v>177785.13</v>
      </c>
    </row>
    <row r="38" spans="2:8" ht="13.5" thickBot="1">
      <c r="B38" s="5"/>
      <c r="C38" s="24" t="s">
        <v>42</v>
      </c>
      <c r="D38" s="25">
        <f>IF((D36-D37&lt;0),"Inc. Not Allowed",D36-D37)</f>
        <v>37221.75</v>
      </c>
      <c r="E38" s="27" t="s">
        <v>48</v>
      </c>
      <c r="F38" s="28">
        <f>IF(D38="Inc. Not Allowed",0,D37*0.25)</f>
        <v>44446.282500000001</v>
      </c>
    </row>
    <row r="39" spans="2:8" ht="14.25" thickTop="1" thickBot="1">
      <c r="B39" s="5"/>
      <c r="C39" s="5"/>
    </row>
    <row r="40" spans="2:8" ht="13.5" thickTop="1">
      <c r="B40" s="43"/>
      <c r="C40" s="29" t="s">
        <v>44</v>
      </c>
      <c r="D40" s="30">
        <v>130371.25</v>
      </c>
      <c r="E40" s="12"/>
      <c r="F40" s="68" t="s">
        <v>19</v>
      </c>
      <c r="G40" s="69"/>
      <c r="H40" s="37">
        <v>117764</v>
      </c>
    </row>
    <row r="41" spans="2:8">
      <c r="B41" s="43"/>
      <c r="C41" s="31" t="s">
        <v>35</v>
      </c>
      <c r="D41" s="32">
        <v>0</v>
      </c>
      <c r="E41" s="12"/>
      <c r="F41" s="38" t="s">
        <v>34</v>
      </c>
      <c r="G41" s="12"/>
      <c r="H41" s="39"/>
    </row>
    <row r="42" spans="2:8">
      <c r="B42" s="43"/>
      <c r="C42" s="31" t="s">
        <v>69</v>
      </c>
      <c r="D42" s="32">
        <v>35925</v>
      </c>
      <c r="E42" s="12"/>
      <c r="F42" s="70" t="s">
        <v>38</v>
      </c>
      <c r="G42" s="71"/>
      <c r="H42" s="40">
        <f>H40+H41</f>
        <v>117764</v>
      </c>
    </row>
    <row r="43" spans="2:8">
      <c r="B43" s="43"/>
      <c r="C43" s="31" t="s">
        <v>33</v>
      </c>
      <c r="D43" s="33">
        <f>SUM(D40:D42)</f>
        <v>166296.25</v>
      </c>
      <c r="E43" s="12"/>
      <c r="F43" s="38"/>
      <c r="G43" s="12" t="s">
        <v>39</v>
      </c>
      <c r="H43" s="41">
        <f>G31</f>
        <v>56164.570000000007</v>
      </c>
    </row>
    <row r="44" spans="2:8" ht="13.5" thickBot="1">
      <c r="B44" s="43"/>
      <c r="C44" s="31" t="s">
        <v>36</v>
      </c>
      <c r="D44" s="34">
        <f>G22</f>
        <v>176402.25380000001</v>
      </c>
      <c r="E44" s="12"/>
      <c r="F44" s="72" t="s">
        <v>20</v>
      </c>
      <c r="G44" s="73"/>
      <c r="H44" s="42">
        <f>H42-H43</f>
        <v>61599.429999999993</v>
      </c>
    </row>
    <row r="45" spans="2:8" ht="14.25" thickTop="1" thickBot="1">
      <c r="B45" s="43"/>
      <c r="C45" s="35" t="s">
        <v>20</v>
      </c>
      <c r="D45" s="36">
        <f>D43-D44</f>
        <v>-10106.003800000006</v>
      </c>
      <c r="E45" s="12"/>
      <c r="F45" s="8"/>
      <c r="G45" s="8"/>
    </row>
    <row r="46" spans="2:8" ht="14.25" thickTop="1" thickBot="1">
      <c r="B46" s="43"/>
      <c r="C46" s="52" t="s">
        <v>59</v>
      </c>
      <c r="E46" s="12"/>
      <c r="F46" s="12"/>
      <c r="G46" s="11" t="s">
        <v>58</v>
      </c>
    </row>
    <row r="47" spans="2:8" ht="13.5" thickTop="1">
      <c r="B47" s="43"/>
      <c r="C47" s="29" t="s">
        <v>44</v>
      </c>
      <c r="D47" s="30">
        <v>0</v>
      </c>
      <c r="E47" s="12"/>
      <c r="F47" s="68" t="s">
        <v>19</v>
      </c>
      <c r="G47" s="69"/>
      <c r="H47" s="37">
        <v>0</v>
      </c>
    </row>
    <row r="48" spans="2:8">
      <c r="C48" s="31" t="s">
        <v>56</v>
      </c>
      <c r="D48" s="32">
        <v>0</v>
      </c>
      <c r="F48" s="38" t="s">
        <v>34</v>
      </c>
      <c r="G48" s="12"/>
      <c r="H48" s="39"/>
    </row>
    <row r="49" spans="3:8">
      <c r="C49" s="31" t="s">
        <v>33</v>
      </c>
      <c r="D49" s="32">
        <v>0</v>
      </c>
      <c r="F49" s="70" t="s">
        <v>38</v>
      </c>
      <c r="G49" s="71"/>
      <c r="H49" s="40">
        <f>H47+H48</f>
        <v>0</v>
      </c>
    </row>
    <row r="50" spans="3:8">
      <c r="C50" s="31" t="s">
        <v>57</v>
      </c>
      <c r="D50" s="33">
        <f>SUM(D47:D49)</f>
        <v>0</v>
      </c>
      <c r="F50" s="38"/>
      <c r="G50" s="12" t="s">
        <v>39</v>
      </c>
      <c r="H50" s="41">
        <f>G38</f>
        <v>0</v>
      </c>
    </row>
    <row r="51" spans="3:8" ht="13.5" thickBot="1">
      <c r="C51" s="35" t="s">
        <v>20</v>
      </c>
      <c r="D51" s="36">
        <f>D50-D54</f>
        <v>0</v>
      </c>
      <c r="F51" s="72" t="s">
        <v>20</v>
      </c>
      <c r="G51" s="73"/>
      <c r="H51" s="42">
        <f>H49-H50</f>
        <v>0</v>
      </c>
    </row>
    <row r="52" spans="3:8" ht="13.5" thickTop="1"/>
    <row r="54" spans="3:8">
      <c r="D54" s="51"/>
    </row>
  </sheetData>
  <mergeCells count="11">
    <mergeCell ref="F49:G49"/>
    <mergeCell ref="F51:G51"/>
    <mergeCell ref="F44:G44"/>
    <mergeCell ref="F40:G40"/>
    <mergeCell ref="F42:G42"/>
    <mergeCell ref="D1:G1"/>
    <mergeCell ref="H1:J1"/>
    <mergeCell ref="B3:J4"/>
    <mergeCell ref="A3:A4"/>
    <mergeCell ref="A24:J24"/>
    <mergeCell ref="F47:G47"/>
  </mergeCells>
  <phoneticPr fontId="2" type="noConversion"/>
  <pageMargins left="0.44" right="0.45" top="1.25" bottom="0.44" header="0.32" footer="0.26"/>
  <pageSetup paperSize="5" orientation="landscape" horizontalDpi="4294967293" r:id="rId1"/>
  <headerFooter alignWithMargins="0">
    <oddHeader>&amp;CDimas 2 &amp; 3 Subdivision
CSJ: 3C1080230
Cost Breakdown
Precinct 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Dimas 2 &amp; 3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Agapito Vargas</dc:creator>
  <cp:lastModifiedBy>yvette.islas</cp:lastModifiedBy>
  <cp:lastPrinted>2012-11-27T21:25:37Z</cp:lastPrinted>
  <dcterms:created xsi:type="dcterms:W3CDTF">2007-03-06T21:36:06Z</dcterms:created>
  <dcterms:modified xsi:type="dcterms:W3CDTF">2012-12-13T21:20:38Z</dcterms:modified>
</cp:coreProperties>
</file>