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pct. 2" sheetId="1" r:id="rId1"/>
  </sheets>
  <definedNames>
    <definedName name="_xlnm.Print_Area" localSheetId="0">'pct. 2'!$A$1:$H$70</definedName>
  </definedNames>
  <calcPr calcId="114210"/>
</workbook>
</file>

<file path=xl/calcChain.xml><?xml version="1.0" encoding="utf-8"?>
<calcChain xmlns="http://schemas.openxmlformats.org/spreadsheetml/2006/main">
  <c r="G44" i="1" l="1"/>
  <c r="G19" i="1"/>
  <c r="G20" i="1"/>
  <c r="G43" i="1"/>
  <c r="G46" i="1"/>
  <c r="J50" i="1"/>
  <c r="P50" i="1"/>
  <c r="Q50" i="1"/>
  <c r="Q53" i="1"/>
  <c r="Q56" i="1"/>
  <c r="Q57" i="1"/>
  <c r="Q58" i="1"/>
  <c r="Q59" i="1"/>
  <c r="S59" i="1"/>
  <c r="Q55" i="1"/>
  <c r="Q54" i="1"/>
  <c r="G17" i="1"/>
  <c r="G18" i="1"/>
  <c r="G22" i="1"/>
  <c r="J26" i="1"/>
  <c r="P26" i="1"/>
  <c r="Q26" i="1"/>
  <c r="Q29" i="1"/>
  <c r="Q32" i="1"/>
  <c r="Q33" i="1"/>
  <c r="Q34" i="1"/>
  <c r="Q35" i="1"/>
  <c r="S35" i="1"/>
  <c r="C38" i="1"/>
  <c r="M53" i="1"/>
  <c r="M54" i="1"/>
  <c r="J53" i="1"/>
  <c r="K55" i="1"/>
  <c r="K54" i="1"/>
  <c r="P59" i="1"/>
  <c r="P58" i="1"/>
  <c r="O58" i="1"/>
  <c r="P57" i="1"/>
  <c r="O57" i="1"/>
  <c r="P56" i="1"/>
  <c r="O56" i="1"/>
  <c r="M56" i="1"/>
  <c r="P55" i="1"/>
  <c r="O55" i="1"/>
  <c r="S54" i="1"/>
  <c r="P54" i="1"/>
  <c r="O54" i="1"/>
  <c r="E54" i="1"/>
  <c r="E55" i="1"/>
  <c r="E56" i="1"/>
  <c r="E57" i="1"/>
  <c r="E58" i="1"/>
  <c r="E59" i="1"/>
  <c r="B54" i="1"/>
  <c r="B55" i="1"/>
  <c r="B56" i="1"/>
  <c r="B57" i="1"/>
  <c r="B58" i="1"/>
  <c r="B59" i="1"/>
  <c r="S53" i="1"/>
  <c r="P53" i="1"/>
  <c r="O51" i="1"/>
  <c r="O50" i="1"/>
  <c r="P49" i="1"/>
  <c r="O49" i="1"/>
  <c r="M49" i="1"/>
  <c r="S48" i="1"/>
  <c r="S56" i="1"/>
  <c r="F46" i="1"/>
  <c r="E46" i="1"/>
  <c r="P35" i="1"/>
  <c r="P34" i="1"/>
  <c r="O34" i="1"/>
  <c r="P33" i="1"/>
  <c r="O33" i="1"/>
  <c r="P32" i="1"/>
  <c r="O32" i="1"/>
  <c r="M32" i="1"/>
  <c r="P31" i="1"/>
  <c r="O31" i="1"/>
  <c r="S30" i="1"/>
  <c r="P30" i="1"/>
  <c r="O30" i="1"/>
  <c r="M30" i="1"/>
  <c r="E30" i="1"/>
  <c r="E31" i="1"/>
  <c r="E32" i="1"/>
  <c r="E33" i="1"/>
  <c r="E34" i="1"/>
  <c r="E35" i="1"/>
  <c r="B30" i="1"/>
  <c r="B31" i="1"/>
  <c r="B32" i="1"/>
  <c r="B33" i="1"/>
  <c r="B34" i="1"/>
  <c r="B35" i="1"/>
  <c r="S29" i="1"/>
  <c r="P29" i="1"/>
  <c r="M29" i="1"/>
  <c r="J29" i="1"/>
  <c r="K31" i="1"/>
  <c r="O27" i="1"/>
  <c r="O26" i="1"/>
  <c r="P25" i="1"/>
  <c r="O25" i="1"/>
  <c r="M25" i="1"/>
  <c r="S24" i="1"/>
  <c r="S32" i="1"/>
  <c r="F22" i="1"/>
  <c r="E22" i="1"/>
  <c r="K50" i="1"/>
  <c r="S25" i="1"/>
  <c r="K30" i="1"/>
  <c r="S49" i="1"/>
  <c r="K26" i="1"/>
  <c r="K59" i="1"/>
  <c r="G59" i="1"/>
  <c r="K57" i="1"/>
  <c r="G57" i="1"/>
  <c r="K58" i="1"/>
  <c r="G58" i="1"/>
  <c r="K56" i="1"/>
  <c r="G56" i="1"/>
  <c r="K53" i="1"/>
  <c r="K35" i="1"/>
  <c r="G35" i="1"/>
  <c r="K33" i="1"/>
  <c r="G33" i="1"/>
  <c r="K34" i="1"/>
  <c r="G34" i="1"/>
  <c r="K32" i="1"/>
  <c r="G32" i="1"/>
  <c r="K29" i="1"/>
  <c r="M35" i="1"/>
  <c r="G29" i="1"/>
  <c r="G36" i="1"/>
  <c r="M59" i="1"/>
  <c r="G53" i="1"/>
  <c r="G60" i="1"/>
</calcChain>
</file>

<file path=xl/sharedStrings.xml><?xml version="1.0" encoding="utf-8"?>
<sst xmlns="http://schemas.openxmlformats.org/spreadsheetml/2006/main" count="119" uniqueCount="66">
  <si>
    <t>HIDALGO COUNTY</t>
  </si>
  <si>
    <t>Department of Budget &amp; Management</t>
  </si>
  <si>
    <t>FISCAL NOTE</t>
  </si>
  <si>
    <t>•Fiscal notes are prepared by the Department of Budget &amp; Management to present the budgetary impact of requests by departments/offices or of new proposals that were not approved during the budget process.</t>
  </si>
  <si>
    <t>To:</t>
  </si>
  <si>
    <t>Commissioner' Court</t>
  </si>
  <si>
    <t xml:space="preserve">From:    </t>
  </si>
  <si>
    <t>Sergio Cruz, Budget Officer</t>
  </si>
  <si>
    <t xml:space="preserve">CC Date:  </t>
  </si>
  <si>
    <t xml:space="preserve">Agenda Item:  </t>
  </si>
  <si>
    <t xml:space="preserve">Summary of request/proposal:  </t>
  </si>
  <si>
    <t>Fund</t>
  </si>
  <si>
    <t>Position</t>
  </si>
  <si>
    <t>Slot#</t>
  </si>
  <si>
    <t>Obj</t>
  </si>
  <si>
    <t xml:space="preserve">Current 
Budgeted Salary </t>
  </si>
  <si>
    <t xml:space="preserve">Proposed
Budgeted Salary </t>
  </si>
  <si>
    <t>Total 
Requested</t>
  </si>
  <si>
    <t>W/C Rate</t>
  </si>
  <si>
    <t xml:space="preserve">Budgetary Impact:    </t>
  </si>
  <si>
    <t>SALARY CALCULATOR (Days)</t>
  </si>
  <si>
    <t># of Employees:</t>
  </si>
  <si>
    <t>Annual Salary:</t>
  </si>
  <si>
    <t>INCREASE/DECREASE</t>
  </si>
  <si>
    <t>ACCOUNT (OBJECT)</t>
  </si>
  <si>
    <t>Effective Date:</t>
  </si>
  <si>
    <t>ACCOUNT NUMBER</t>
  </si>
  <si>
    <t>NAME</t>
  </si>
  <si>
    <t>AMOUNT</t>
  </si>
  <si>
    <t>REG F/T EMPLOYEES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</si>
  <si>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</si>
  <si>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</si>
  <si>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</si>
  <si>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</si>
  <si>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</si>
  <si>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</si>
  <si>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</si>
  <si>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</si>
  <si>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</si>
  <si>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</si>
  <si>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</si>
  <si>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</si>
  <si>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</si>
  <si>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</si>
  <si>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</si>
  <si>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</si>
  <si>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</si>
  <si>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</si>
  <si>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</si>
  <si>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 xml:space="preserve"> </t>
  </si>
  <si>
    <t>2013 Budgetary Impact</t>
  </si>
  <si>
    <t>2014 Budgetary Impact:</t>
  </si>
  <si>
    <t>Possible Funding Sources:</t>
  </si>
  <si>
    <t>Comments:</t>
  </si>
  <si>
    <t>Hidalgo Co. Budget Office</t>
  </si>
  <si>
    <t>SANITATION (1100)</t>
  </si>
  <si>
    <t>Truck Driver III</t>
  </si>
  <si>
    <t>Maintenance II</t>
  </si>
  <si>
    <t>Accounts Payable Specialist I</t>
  </si>
  <si>
    <t>Maintenance III</t>
  </si>
  <si>
    <t>NO BUDGETARY IMPACT</t>
  </si>
  <si>
    <t>PCT.1 ROAD MAINTENANCE/ SANTIATION (1100)
Approval to delete and/or create the following positions:</t>
  </si>
  <si>
    <t>SANITATION PCT.1 -</t>
  </si>
  <si>
    <t>3-1100-432-00-121-001-0-</t>
  </si>
  <si>
    <t>PCT 1 ROAD MAINT -</t>
  </si>
  <si>
    <t>3-1200-431-00-121-005-0-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</si>
</sst>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00"/>
    <numFmt numFmtId="166" formatCode="0000"/>
    <numFmt numFmtId="167" formatCode="m/d/yy;@"/>
    <numFmt numFmtId="168" formatCode="0.0000%"/>
  </numFmts>
  <fonts count="34" x14ac:knownFonts="1">
    <font>
      <sz val="10"/>
      <name val="Arial"/>
    </font>
    <font>
      <sz val="10"/>
      <name val="Arial"/>
    </font>
    <font>
      <sz val="20"/>
      <name val="Cambria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sz val="18"/>
      <name val="Copperplate Gothic Light"/>
      <family val="2"/>
    </font>
    <font>
      <b/>
      <sz val="14"/>
      <name val="Felix Titling"/>
      <family val="5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indexed="10"/>
      <name val="Times New Roman"/>
      <family val="1"/>
    </font>
    <font>
      <sz val="14"/>
      <color indexed="10"/>
      <name val="Cambria"/>
      <family val="1"/>
    </font>
    <font>
      <sz val="12"/>
      <color indexed="10"/>
      <name val="Cambria"/>
      <family val="1"/>
    </font>
    <font>
      <b/>
      <sz val="13"/>
      <color indexed="10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0"/>
      <color indexed="9"/>
      <name val="Times New Roman"/>
      <family val="1"/>
    </font>
    <font>
      <sz val="10"/>
      <name val="Times New Roman"/>
      <family val="1"/>
    </font>
    <font>
      <sz val="14"/>
      <name val="Arial"/>
      <family val="2"/>
    </font>
    <font>
      <b/>
      <sz val="8"/>
      <name val="Times New Roman"/>
      <family val="1"/>
    </font>
    <font>
      <sz val="10"/>
      <name val="Palatino Linotype"/>
      <family val="1"/>
    </font>
    <font>
      <sz val="12"/>
      <color indexed="18"/>
      <name val="Times New Roman"/>
      <family val="1"/>
    </font>
    <font>
      <sz val="10"/>
      <color indexed="9"/>
      <name val="Times New Roman"/>
      <family val="1"/>
    </font>
    <font>
      <sz val="12"/>
      <name val="Cambria"/>
      <family val="1"/>
    </font>
    <font>
      <sz val="16"/>
      <color indexed="60"/>
      <name val="Cambria"/>
      <family val="1"/>
    </font>
    <font>
      <b/>
      <sz val="18"/>
      <name val="Times New Roman"/>
      <family val="1"/>
    </font>
    <font>
      <sz val="18"/>
      <name val="Century Gothic"/>
      <family val="2"/>
    </font>
    <font>
      <b/>
      <sz val="18"/>
      <color indexed="10"/>
      <name val="Times New Roman"/>
      <family val="1"/>
    </font>
    <font>
      <sz val="16"/>
      <color indexed="10"/>
      <name val="Century Gothic"/>
      <family val="2"/>
    </font>
    <font>
      <b/>
      <sz val="18"/>
      <color indexed="17"/>
      <name val="Times New Roman"/>
      <family val="1"/>
    </font>
    <font>
      <sz val="14"/>
      <color indexed="10"/>
      <name val="Times New Roman"/>
      <family val="1"/>
    </font>
    <font>
      <b/>
      <sz val="6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indexed="17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0" fontId="21" fillId="0" borderId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165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166" fontId="13" fillId="0" borderId="1" xfId="0" applyNumberFormat="1" applyFont="1" applyBorder="1" applyAlignment="1">
      <alignment horizontal="center" vertical="top"/>
    </xf>
    <xf numFmtId="0" fontId="13" fillId="0" borderId="1" xfId="0" applyNumberFormat="1" applyFont="1" applyBorder="1" applyAlignment="1">
      <alignment horizontal="center" vertical="top"/>
    </xf>
    <xf numFmtId="4" fontId="13" fillId="0" borderId="1" xfId="0" applyNumberFormat="1" applyFont="1" applyBorder="1" applyAlignment="1">
      <alignment horizontal="center" vertical="top"/>
    </xf>
    <xf numFmtId="4" fontId="14" fillId="0" borderId="0" xfId="0" applyNumberFormat="1" applyFont="1" applyBorder="1" applyAlignment="1">
      <alignment vertical="top" wrapText="1"/>
    </xf>
    <xf numFmtId="10" fontId="4" fillId="0" borderId="1" xfId="7" applyNumberFormat="1" applyFont="1" applyBorder="1" applyAlignment="1">
      <alignment horizontal="center"/>
    </xf>
    <xf numFmtId="0" fontId="15" fillId="0" borderId="0" xfId="0" applyFont="1"/>
    <xf numFmtId="0" fontId="13" fillId="0" borderId="2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4" fontId="11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4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2" fontId="17" fillId="2" borderId="0" xfId="0" applyNumberFormat="1" applyFont="1" applyFill="1" applyBorder="1" applyAlignment="1"/>
    <xf numFmtId="0" fontId="4" fillId="0" borderId="0" xfId="0" applyFont="1" applyBorder="1"/>
    <xf numFmtId="2" fontId="17" fillId="2" borderId="2" xfId="0" applyNumberFormat="1" applyFont="1" applyFill="1" applyBorder="1" applyAlignment="1"/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8" fillId="0" borderId="1" xfId="0" applyFont="1" applyBorder="1"/>
    <xf numFmtId="2" fontId="17" fillId="2" borderId="3" xfId="0" applyNumberFormat="1" applyFont="1" applyFill="1" applyBorder="1" applyAlignment="1"/>
    <xf numFmtId="0" fontId="17" fillId="4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19" fillId="0" borderId="0" xfId="0" applyFont="1" applyBorder="1" applyAlignment="1"/>
    <xf numFmtId="0" fontId="18" fillId="0" borderId="5" xfId="0" applyFont="1" applyBorder="1" applyAlignment="1">
      <alignment horizontal="right"/>
    </xf>
    <xf numFmtId="0" fontId="18" fillId="5" borderId="0" xfId="0" applyFont="1" applyFill="1" applyBorder="1"/>
    <xf numFmtId="0" fontId="18" fillId="0" borderId="0" xfId="0" applyFont="1" applyBorder="1"/>
    <xf numFmtId="0" fontId="18" fillId="0" borderId="6" xfId="0" applyFont="1" applyBorder="1"/>
    <xf numFmtId="0" fontId="18" fillId="0" borderId="0" xfId="0" applyFont="1" applyBorder="1" applyAlignment="1">
      <alignment horizontal="right"/>
    </xf>
    <xf numFmtId="0" fontId="18" fillId="0" borderId="0" xfId="0" applyFont="1" applyFill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6" applyNumberFormat="1" applyFont="1" applyBorder="1" applyAlignment="1">
      <alignment horizontal="center"/>
    </xf>
    <xf numFmtId="0" fontId="4" fillId="0" borderId="0" xfId="6" applyFont="1" applyBorder="1" applyAlignment="1"/>
    <xf numFmtId="4" fontId="18" fillId="5" borderId="0" xfId="0" applyNumberFormat="1" applyFont="1" applyFill="1" applyBorder="1"/>
    <xf numFmtId="4" fontId="18" fillId="0" borderId="0" xfId="0" applyNumberFormat="1" applyFont="1" applyBorder="1"/>
    <xf numFmtId="4" fontId="18" fillId="0" borderId="0" xfId="0" applyNumberFormat="1" applyFont="1" applyFill="1" applyBorder="1"/>
    <xf numFmtId="0" fontId="22" fillId="0" borderId="7" xfId="6" applyFont="1" applyBorder="1" applyAlignment="1">
      <alignment horizontal="center"/>
    </xf>
    <xf numFmtId="167" fontId="18" fillId="5" borderId="0" xfId="0" applyNumberFormat="1" applyFont="1" applyFill="1" applyBorder="1"/>
    <xf numFmtId="167" fontId="18" fillId="0" borderId="0" xfId="0" applyNumberFormat="1" applyFont="1" applyBorder="1"/>
    <xf numFmtId="0" fontId="18" fillId="0" borderId="0" xfId="0" applyNumberFormat="1" applyFont="1" applyBorder="1"/>
    <xf numFmtId="167" fontId="18" fillId="0" borderId="0" xfId="0" applyNumberFormat="1" applyFont="1" applyFill="1" applyBorder="1"/>
    <xf numFmtId="0" fontId="22" fillId="0" borderId="8" xfId="6" applyFont="1" applyBorder="1" applyAlignment="1">
      <alignment horizontal="center"/>
    </xf>
    <xf numFmtId="0" fontId="18" fillId="0" borderId="5" xfId="0" applyFont="1" applyBorder="1"/>
    <xf numFmtId="167" fontId="23" fillId="0" borderId="0" xfId="0" applyNumberFormat="1" applyFont="1" applyFill="1" applyBorder="1"/>
    <xf numFmtId="14" fontId="23" fillId="0" borderId="0" xfId="0" applyNumberFormat="1" applyFont="1" applyBorder="1"/>
    <xf numFmtId="0" fontId="8" fillId="0" borderId="9" xfId="0" applyFont="1" applyBorder="1"/>
    <xf numFmtId="0" fontId="24" fillId="0" borderId="10" xfId="0" applyFont="1" applyBorder="1"/>
    <xf numFmtId="0" fontId="24" fillId="0" borderId="3" xfId="6" applyNumberFormat="1" applyFont="1" applyBorder="1" applyAlignment="1">
      <alignment horizontal="center"/>
    </xf>
    <xf numFmtId="49" fontId="24" fillId="0" borderId="11" xfId="6" quotePrefix="1" applyNumberFormat="1" applyFont="1" applyBorder="1"/>
    <xf numFmtId="0" fontId="24" fillId="0" borderId="3" xfId="6" applyFont="1" applyBorder="1" applyAlignment="1"/>
    <xf numFmtId="0" fontId="24" fillId="0" borderId="11" xfId="6" applyFont="1" applyBorder="1" applyAlignment="1"/>
    <xf numFmtId="7" fontId="24" fillId="0" borderId="12" xfId="1" applyNumberFormat="1" applyFont="1" applyBorder="1"/>
    <xf numFmtId="0" fontId="18" fillId="0" borderId="5" xfId="0" applyFont="1" applyBorder="1" applyAlignment="1">
      <alignment horizontal="left"/>
    </xf>
    <xf numFmtId="168" fontId="18" fillId="0" borderId="0" xfId="7" applyNumberFormat="1" applyFont="1" applyBorder="1"/>
    <xf numFmtId="39" fontId="18" fillId="0" borderId="0" xfId="3" applyNumberFormat="1" applyFont="1" applyBorder="1"/>
    <xf numFmtId="0" fontId="18" fillId="0" borderId="2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24" fillId="0" borderId="13" xfId="6" applyNumberFormat="1" applyFont="1" applyBorder="1" applyAlignment="1">
      <alignment horizontal="center"/>
    </xf>
    <xf numFmtId="0" fontId="24" fillId="0" borderId="13" xfId="6" applyFont="1" applyBorder="1" applyAlignment="1"/>
    <xf numFmtId="7" fontId="24" fillId="0" borderId="12" xfId="1" applyNumberFormat="1" applyFont="1" applyFill="1" applyBorder="1"/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49" fontId="24" fillId="0" borderId="13" xfId="6" quotePrefix="1" applyNumberFormat="1" applyFont="1" applyBorder="1"/>
    <xf numFmtId="44" fontId="18" fillId="0" borderId="0" xfId="3" applyFont="1" applyBorder="1"/>
    <xf numFmtId="44" fontId="18" fillId="0" borderId="16" xfId="3" applyFont="1" applyBorder="1"/>
    <xf numFmtId="10" fontId="18" fillId="0" borderId="0" xfId="7" applyNumberFormat="1" applyFont="1" applyBorder="1"/>
    <xf numFmtId="49" fontId="24" fillId="0" borderId="13" xfId="6" quotePrefix="1" applyNumberFormat="1" applyFont="1" applyBorder="1" applyAlignment="1">
      <alignment horizontal="left"/>
    </xf>
    <xf numFmtId="0" fontId="24" fillId="0" borderId="17" xfId="0" applyFont="1" applyBorder="1"/>
    <xf numFmtId="0" fontId="24" fillId="0" borderId="18" xfId="6" applyNumberFormat="1" applyFont="1" applyBorder="1" applyAlignment="1">
      <alignment horizontal="center"/>
    </xf>
    <xf numFmtId="49" fontId="24" fillId="0" borderId="19" xfId="6" quotePrefix="1" applyNumberFormat="1" applyFont="1" applyBorder="1" applyAlignment="1">
      <alignment horizontal="left"/>
    </xf>
    <xf numFmtId="0" fontId="24" fillId="0" borderId="18" xfId="6" applyFont="1" applyBorder="1" applyAlignment="1"/>
    <xf numFmtId="0" fontId="24" fillId="0" borderId="19" xfId="6" applyFont="1" applyBorder="1" applyAlignment="1"/>
    <xf numFmtId="7" fontId="24" fillId="0" borderId="20" xfId="1" applyNumberFormat="1" applyFont="1" applyBorder="1"/>
    <xf numFmtId="0" fontId="18" fillId="0" borderId="21" xfId="0" applyFont="1" applyBorder="1"/>
    <xf numFmtId="10" fontId="18" fillId="5" borderId="22" xfId="7" applyNumberFormat="1" applyFont="1" applyFill="1" applyBorder="1" applyAlignment="1">
      <alignment horizontal="right"/>
    </xf>
    <xf numFmtId="39" fontId="18" fillId="0" borderId="22" xfId="3" applyNumberFormat="1" applyFont="1" applyBorder="1"/>
    <xf numFmtId="0" fontId="18" fillId="0" borderId="22" xfId="0" applyFont="1" applyFill="1" applyBorder="1"/>
    <xf numFmtId="39" fontId="18" fillId="0" borderId="23" xfId="0" applyNumberFormat="1" applyFont="1" applyFill="1" applyBorder="1"/>
    <xf numFmtId="0" fontId="18" fillId="0" borderId="24" xfId="0" applyFont="1" applyFill="1" applyBorder="1"/>
    <xf numFmtId="0" fontId="18" fillId="0" borderId="22" xfId="0" applyFont="1" applyBorder="1"/>
    <xf numFmtId="10" fontId="18" fillId="0" borderId="22" xfId="7" applyNumberFormat="1" applyFont="1" applyBorder="1"/>
    <xf numFmtId="39" fontId="18" fillId="0" borderId="25" xfId="0" applyNumberFormat="1" applyFont="1" applyFill="1" applyBorder="1"/>
    <xf numFmtId="49" fontId="24" fillId="0" borderId="0" xfId="6" applyNumberFormat="1" applyFont="1" applyBorder="1" applyAlignment="1">
      <alignment horizontal="left"/>
    </xf>
    <xf numFmtId="49" fontId="24" fillId="0" borderId="0" xfId="6" applyNumberFormat="1" applyFont="1" applyBorder="1"/>
    <xf numFmtId="0" fontId="24" fillId="0" borderId="0" xfId="6" applyFont="1" applyBorder="1" applyAlignment="1"/>
    <xf numFmtId="0" fontId="24" fillId="0" borderId="9" xfId="6" applyFont="1" applyBorder="1" applyAlignment="1">
      <alignment horizontal="right"/>
    </xf>
    <xf numFmtId="7" fontId="24" fillId="0" borderId="8" xfId="1" applyNumberFormat="1" applyFont="1" applyBorder="1"/>
    <xf numFmtId="10" fontId="18" fillId="5" borderId="0" xfId="7" applyNumberFormat="1" applyFont="1" applyFill="1" applyBorder="1"/>
    <xf numFmtId="0" fontId="4" fillId="0" borderId="0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 applyBorder="1"/>
    <xf numFmtId="39" fontId="4" fillId="0" borderId="0" xfId="0" applyNumberFormat="1" applyFont="1" applyBorder="1"/>
    <xf numFmtId="0" fontId="26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vertical="top" wrapText="1"/>
    </xf>
    <xf numFmtId="0" fontId="26" fillId="0" borderId="26" xfId="0" applyFont="1" applyBorder="1" applyAlignment="1">
      <alignment horizontal="left" vertical="top"/>
    </xf>
    <xf numFmtId="0" fontId="27" fillId="0" borderId="26" xfId="0" applyFont="1" applyBorder="1" applyAlignment="1">
      <alignment horizontal="center" vertical="top" wrapText="1"/>
    </xf>
    <xf numFmtId="0" fontId="30" fillId="0" borderId="0" xfId="0" applyFont="1"/>
    <xf numFmtId="0" fontId="27" fillId="0" borderId="0" xfId="0" applyFont="1"/>
    <xf numFmtId="0" fontId="29" fillId="0" borderId="0" xfId="0" applyFont="1" applyBorder="1" applyAlignment="1">
      <alignment vertical="top" wrapText="1"/>
    </xf>
    <xf numFmtId="0" fontId="26" fillId="0" borderId="0" xfId="0" applyFont="1"/>
    <xf numFmtId="40" fontId="13" fillId="0" borderId="4" xfId="0" applyNumberFormat="1" applyFont="1" applyBorder="1" applyAlignment="1">
      <alignment horizontal="center" vertical="top"/>
    </xf>
    <xf numFmtId="40" fontId="13" fillId="0" borderId="1" xfId="0" applyNumberFormat="1" applyFont="1" applyBorder="1" applyAlignment="1">
      <alignment horizontal="center" vertical="top"/>
    </xf>
    <xf numFmtId="0" fontId="28" fillId="0" borderId="0" xfId="0" applyFont="1" applyBorder="1" applyAlignment="1">
      <alignment wrapText="1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9" fillId="0" borderId="0" xfId="0" applyFont="1" applyBorder="1"/>
    <xf numFmtId="0" fontId="32" fillId="0" borderId="0" xfId="0" applyFont="1" applyBorder="1"/>
    <xf numFmtId="14" fontId="32" fillId="0" borderId="0" xfId="0" applyNumberFormat="1" applyFont="1" applyAlignment="1">
      <alignment horizontal="left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39" fontId="4" fillId="0" borderId="34" xfId="0" applyNumberFormat="1" applyFont="1" applyBorder="1" applyAlignment="1">
      <alignment horizontal="center" wrapText="1"/>
    </xf>
    <xf numFmtId="39" fontId="4" fillId="0" borderId="5" xfId="0" applyNumberFormat="1" applyFont="1" applyBorder="1" applyAlignment="1">
      <alignment horizontal="center" wrapText="1"/>
    </xf>
    <xf numFmtId="39" fontId="4" fillId="0" borderId="21" xfId="0" applyNumberFormat="1" applyFont="1" applyBorder="1" applyAlignment="1">
      <alignment horizontal="center" wrapText="1"/>
    </xf>
    <xf numFmtId="39" fontId="4" fillId="0" borderId="35" xfId="0" applyNumberFormat="1" applyFont="1" applyBorder="1" applyAlignment="1">
      <alignment horizontal="center" wrapText="1"/>
    </xf>
    <xf numFmtId="39" fontId="4" fillId="0" borderId="6" xfId="0" applyNumberFormat="1" applyFont="1" applyBorder="1" applyAlignment="1">
      <alignment horizontal="center" wrapText="1"/>
    </xf>
    <xf numFmtId="39" fontId="4" fillId="0" borderId="24" xfId="0" applyNumberFormat="1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7" fontId="25" fillId="0" borderId="0" xfId="0" applyNumberFormat="1" applyFont="1" applyAlignment="1">
      <alignment horizontal="left"/>
    </xf>
    <xf numFmtId="0" fontId="29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22" fillId="0" borderId="28" xfId="6" applyFont="1" applyBorder="1" applyAlignment="1">
      <alignment horizontal="center"/>
    </xf>
    <xf numFmtId="0" fontId="22" fillId="0" borderId="29" xfId="6" applyFont="1" applyBorder="1" applyAlignment="1">
      <alignment horizontal="center"/>
    </xf>
    <xf numFmtId="0" fontId="22" fillId="0" borderId="30" xfId="6" applyFont="1" applyBorder="1" applyAlignment="1">
      <alignment horizontal="center"/>
    </xf>
    <xf numFmtId="0" fontId="22" fillId="0" borderId="31" xfId="6" applyFont="1" applyBorder="1" applyAlignment="1">
      <alignment horizontal="center"/>
    </xf>
    <xf numFmtId="0" fontId="22" fillId="0" borderId="32" xfId="6" applyFont="1" applyBorder="1" applyAlignment="1">
      <alignment horizontal="center"/>
    </xf>
    <xf numFmtId="0" fontId="22" fillId="0" borderId="33" xfId="6" applyFont="1" applyBorder="1" applyAlignment="1">
      <alignment horizontal="center"/>
    </xf>
    <xf numFmtId="4" fontId="13" fillId="0" borderId="0" xfId="0" applyNumberFormat="1" applyFont="1" applyBorder="1" applyAlignment="1">
      <alignment horizontal="center" vertical="top"/>
    </xf>
    <xf numFmtId="0" fontId="29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NumberFormat="1" applyFont="1" applyAlignment="1">
      <alignment horizontal="left" wrapText="1"/>
    </xf>
    <xf numFmtId="0" fontId="12" fillId="0" borderId="0" xfId="0" applyFont="1" applyBorder="1" applyAlignment="1">
      <alignment horizontal="left" vertical="top" wrapText="1"/>
    </xf>
  </cellXfs>
  <cellStyles count="9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Jail Project Budget Amendments&amp; Line Items" xfId="6"/>
    <cellStyle name="Percent" xfId="7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showGridLines="0" tabSelected="1" view="pageBreakPreview" topLeftCell="A8" zoomScale="85" zoomScaleNormal="85" zoomScaleSheetLayoutView="85" workbookViewId="0">
      <selection activeCell="F34" sqref="F34"/>
    </sheetView>
  </sheetViews>
  <sheetFormatPr defaultRowHeight="12.75" x14ac:dyDescent="0.2"/>
  <cols>
    <col min="1" max="1" width="11.5703125" style="2" customWidth="1"/>
    <col min="2" max="2" width="35.28515625" style="2" customWidth="1"/>
    <col min="3" max="3" width="6.85546875" style="2" customWidth="1"/>
    <col min="4" max="4" width="6.7109375" style="2" customWidth="1"/>
    <col min="5" max="5" width="28.140625" style="2" customWidth="1"/>
    <col min="6" max="6" width="27.42578125" style="2" customWidth="1"/>
    <col min="7" max="7" width="20.140625" style="2" customWidth="1"/>
    <col min="8" max="8" width="11.85546875" style="2" customWidth="1"/>
    <col min="9" max="9" width="14.42578125" style="2" hidden="1" customWidth="1"/>
    <col min="10" max="11" width="10.7109375" style="2" hidden="1" customWidth="1"/>
    <col min="12" max="12" width="3.7109375" style="2" hidden="1" customWidth="1"/>
    <col min="13" max="13" width="11.7109375" style="2" hidden="1" customWidth="1"/>
    <col min="14" max="14" width="2.7109375" style="2" hidden="1" customWidth="1"/>
    <col min="15" max="15" width="13.28515625" style="2" hidden="1" customWidth="1"/>
    <col min="16" max="17" width="10.7109375" style="2" hidden="1" customWidth="1"/>
    <col min="18" max="18" width="4.7109375" style="2" hidden="1" customWidth="1"/>
    <col min="19" max="19" width="11.7109375" style="2" hidden="1" customWidth="1"/>
    <col min="20" max="16384" width="9.140625" style="2"/>
  </cols>
  <sheetData>
    <row r="1" spans="1:19" ht="25.5" x14ac:dyDescent="0.35">
      <c r="A1" s="158" t="s">
        <v>0</v>
      </c>
      <c r="B1" s="158"/>
      <c r="C1" s="158"/>
      <c r="D1" s="158"/>
      <c r="E1" s="158"/>
      <c r="F1" s="158"/>
      <c r="G1" s="158"/>
      <c r="H1" s="158"/>
      <c r="I1" s="1"/>
      <c r="J1" s="1"/>
      <c r="K1" s="1"/>
    </row>
    <row r="2" spans="1:19" ht="22.5" x14ac:dyDescent="0.3">
      <c r="A2" s="159" t="s">
        <v>1</v>
      </c>
      <c r="B2" s="159"/>
      <c r="C2" s="159"/>
      <c r="D2" s="159"/>
      <c r="E2" s="159"/>
      <c r="F2" s="159"/>
      <c r="G2" s="159"/>
      <c r="H2" s="159"/>
      <c r="I2" s="1"/>
      <c r="J2" s="1"/>
      <c r="K2" s="1"/>
    </row>
    <row r="3" spans="1:19" ht="20.25" x14ac:dyDescent="0.3">
      <c r="A3" s="160" t="s">
        <v>2</v>
      </c>
      <c r="B3" s="160"/>
      <c r="C3" s="160"/>
      <c r="D3" s="160"/>
      <c r="E3" s="160"/>
      <c r="F3" s="160"/>
      <c r="G3" s="160"/>
      <c r="H3" s="160"/>
      <c r="I3" s="1"/>
      <c r="J3" s="1"/>
      <c r="K3" s="1"/>
    </row>
    <row r="4" spans="1:19" ht="20.2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9" s="5" customFormat="1" ht="15.75" x14ac:dyDescent="0.25">
      <c r="A5" s="161" t="s">
        <v>3</v>
      </c>
      <c r="B5" s="161"/>
      <c r="C5" s="161"/>
      <c r="D5" s="161"/>
      <c r="E5" s="161"/>
      <c r="F5" s="161"/>
      <c r="G5" s="161"/>
      <c r="H5" s="161"/>
      <c r="I5" s="4"/>
      <c r="J5" s="4"/>
      <c r="K5" s="4"/>
    </row>
    <row r="6" spans="1:19" s="5" customFormat="1" ht="15.75" x14ac:dyDescent="0.25">
      <c r="A6" s="161"/>
      <c r="B6" s="161"/>
      <c r="C6" s="161"/>
      <c r="D6" s="161"/>
      <c r="E6" s="161"/>
      <c r="F6" s="161"/>
      <c r="G6" s="161"/>
      <c r="H6" s="161"/>
      <c r="I6" s="4"/>
      <c r="J6" s="4"/>
      <c r="K6" s="4"/>
    </row>
    <row r="7" spans="1:19" ht="18.75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9" ht="18.75" x14ac:dyDescent="0.3">
      <c r="A8" s="7" t="s">
        <v>4</v>
      </c>
      <c r="B8" s="7" t="s">
        <v>5</v>
      </c>
      <c r="C8" s="7"/>
      <c r="D8" s="7"/>
      <c r="E8" s="7"/>
      <c r="F8" s="7"/>
      <c r="G8" s="7"/>
      <c r="H8" s="7"/>
      <c r="I8" s="7"/>
      <c r="J8" s="7"/>
      <c r="K8" s="7"/>
    </row>
    <row r="9" spans="1:19" ht="18.75" x14ac:dyDescent="0.3">
      <c r="A9" s="6" t="s">
        <v>6</v>
      </c>
      <c r="B9" s="6" t="s">
        <v>7</v>
      </c>
      <c r="C9" s="6"/>
      <c r="D9" s="6"/>
      <c r="E9" s="6"/>
      <c r="F9" s="6"/>
      <c r="G9" s="6"/>
      <c r="H9" s="6"/>
    </row>
    <row r="10" spans="1:19" ht="19.5" thickBot="1" x14ac:dyDescent="0.35">
      <c r="A10" s="8" t="s">
        <v>8</v>
      </c>
      <c r="B10" s="9">
        <v>41289</v>
      </c>
      <c r="C10" s="9"/>
      <c r="D10" s="9"/>
      <c r="F10" s="10" t="s">
        <v>9</v>
      </c>
      <c r="G10" s="157">
        <v>36302</v>
      </c>
      <c r="H10" s="157"/>
    </row>
    <row r="11" spans="1:19" ht="18.75" x14ac:dyDescent="0.3">
      <c r="A11" s="6"/>
      <c r="B11" s="6"/>
      <c r="C11" s="6"/>
      <c r="D11" s="6"/>
      <c r="E11" s="6"/>
      <c r="F11" s="6"/>
      <c r="G11" s="6"/>
      <c r="H11" s="6"/>
    </row>
    <row r="12" spans="1:19" ht="18.75" x14ac:dyDescent="0.3">
      <c r="A12" s="6" t="s">
        <v>10</v>
      </c>
      <c r="B12" s="6"/>
      <c r="C12" s="6"/>
      <c r="D12" s="6"/>
      <c r="E12" s="6"/>
      <c r="F12" s="11"/>
      <c r="G12" s="11"/>
      <c r="H12" s="11"/>
    </row>
    <row r="13" spans="1:19" ht="18.75" x14ac:dyDescent="0.3">
      <c r="A13" s="162" t="s">
        <v>61</v>
      </c>
      <c r="B13" s="162"/>
      <c r="C13" s="162"/>
      <c r="D13" s="162"/>
      <c r="E13" s="162"/>
      <c r="F13" s="162"/>
      <c r="G13" s="162"/>
      <c r="H13" s="16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8.75" x14ac:dyDescent="0.3">
      <c r="A14" s="162"/>
      <c r="B14" s="162"/>
      <c r="C14" s="162"/>
      <c r="D14" s="162"/>
      <c r="E14" s="162"/>
      <c r="F14" s="162"/>
      <c r="G14" s="162"/>
      <c r="H14" s="162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8.75" x14ac:dyDescent="0.3">
      <c r="A15" s="162"/>
      <c r="B15" s="162"/>
      <c r="C15" s="162"/>
      <c r="D15" s="162"/>
      <c r="E15" s="162"/>
      <c r="F15" s="162"/>
      <c r="G15" s="162"/>
      <c r="H15" s="16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37.5" x14ac:dyDescent="0.3">
      <c r="A16" s="12" t="s">
        <v>11</v>
      </c>
      <c r="B16" s="12" t="s">
        <v>12</v>
      </c>
      <c r="C16" s="13" t="s">
        <v>13</v>
      </c>
      <c r="D16" s="12" t="s">
        <v>14</v>
      </c>
      <c r="E16" s="12" t="s">
        <v>15</v>
      </c>
      <c r="F16" s="12" t="s">
        <v>16</v>
      </c>
      <c r="G16" s="12" t="s">
        <v>17</v>
      </c>
      <c r="H16" s="14"/>
      <c r="I16" s="15" t="s">
        <v>18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6.5" x14ac:dyDescent="0.25">
      <c r="A17" s="16">
        <v>1200</v>
      </c>
      <c r="B17" s="17" t="s">
        <v>56</v>
      </c>
      <c r="C17" s="18">
        <v>56</v>
      </c>
      <c r="D17" s="19">
        <v>113</v>
      </c>
      <c r="E17" s="20">
        <v>24705</v>
      </c>
      <c r="F17" s="20">
        <v>0</v>
      </c>
      <c r="G17" s="124">
        <f>F17-E17</f>
        <v>-24705</v>
      </c>
      <c r="H17" s="21"/>
      <c r="I17" s="22">
        <v>9.8699999999999996E-2</v>
      </c>
      <c r="Q17" s="23"/>
      <c r="R17" s="23"/>
      <c r="S17" s="23"/>
    </row>
    <row r="18" spans="1:19" ht="16.5" x14ac:dyDescent="0.25">
      <c r="A18" s="16">
        <v>1200</v>
      </c>
      <c r="B18" s="17" t="s">
        <v>56</v>
      </c>
      <c r="C18" s="18">
        <v>110</v>
      </c>
      <c r="D18" s="19">
        <v>113</v>
      </c>
      <c r="E18" s="20">
        <v>31404</v>
      </c>
      <c r="F18" s="20">
        <v>0</v>
      </c>
      <c r="G18" s="124">
        <f>F18-E18</f>
        <v>-31404</v>
      </c>
      <c r="H18" s="21"/>
      <c r="I18" s="22"/>
      <c r="Q18" s="23"/>
      <c r="R18" s="23"/>
      <c r="S18" s="23"/>
    </row>
    <row r="19" spans="1:19" ht="16.5" x14ac:dyDescent="0.25">
      <c r="A19" s="16">
        <v>1200</v>
      </c>
      <c r="B19" s="24" t="s">
        <v>57</v>
      </c>
      <c r="C19" s="18">
        <v>130</v>
      </c>
      <c r="D19" s="19">
        <v>113</v>
      </c>
      <c r="E19" s="20">
        <v>0</v>
      </c>
      <c r="F19" s="20">
        <v>24705</v>
      </c>
      <c r="G19" s="124">
        <f>F19-E19</f>
        <v>24705</v>
      </c>
      <c r="H19" s="21"/>
      <c r="I19" s="22"/>
      <c r="Q19" s="23"/>
      <c r="R19" s="23"/>
      <c r="S19" s="23"/>
    </row>
    <row r="20" spans="1:19" ht="16.5" x14ac:dyDescent="0.25">
      <c r="A20" s="16">
        <v>1200</v>
      </c>
      <c r="B20" s="24" t="s">
        <v>57</v>
      </c>
      <c r="C20" s="18">
        <v>131</v>
      </c>
      <c r="D20" s="19">
        <v>113</v>
      </c>
      <c r="E20" s="20">
        <v>0</v>
      </c>
      <c r="F20" s="20">
        <v>31404</v>
      </c>
      <c r="G20" s="124">
        <f>F20-E20</f>
        <v>31404</v>
      </c>
      <c r="H20" s="21"/>
      <c r="I20" s="22"/>
      <c r="Q20" s="23"/>
      <c r="R20" s="23"/>
      <c r="S20" s="23"/>
    </row>
    <row r="21" spans="1:19" ht="16.5" x14ac:dyDescent="0.25">
      <c r="A21" s="16"/>
      <c r="B21" s="24"/>
      <c r="C21" s="18"/>
      <c r="D21" s="19"/>
      <c r="E21" s="20"/>
      <c r="F21" s="20"/>
      <c r="G21" s="124"/>
      <c r="H21" s="21"/>
      <c r="I21" s="25"/>
      <c r="Q21" s="23"/>
      <c r="R21" s="23"/>
      <c r="S21" s="23"/>
    </row>
    <row r="22" spans="1:19" ht="18.75" x14ac:dyDescent="0.2">
      <c r="A22" s="26"/>
      <c r="B22" s="27"/>
      <c r="C22" s="155"/>
      <c r="D22" s="155"/>
      <c r="E22" s="20">
        <f>SUM(E17:E21)</f>
        <v>56109</v>
      </c>
      <c r="F22" s="20">
        <f>SUM(F17:F21)</f>
        <v>56109</v>
      </c>
      <c r="G22" s="125">
        <f>SUM(G17:G21)</f>
        <v>0</v>
      </c>
      <c r="H22" s="28"/>
      <c r="I22" s="28"/>
    </row>
    <row r="23" spans="1:19" ht="20.25" x14ac:dyDescent="0.25">
      <c r="A23" s="29" t="s">
        <v>19</v>
      </c>
      <c r="B23" s="30"/>
      <c r="C23" s="30"/>
      <c r="D23" s="31"/>
      <c r="E23" s="32"/>
      <c r="F23" s="32"/>
      <c r="G23" s="32"/>
      <c r="H23" s="33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hidden="1" x14ac:dyDescent="0.2">
      <c r="H24" s="35"/>
      <c r="I24" s="36" t="s">
        <v>20</v>
      </c>
      <c r="J24" s="37"/>
      <c r="K24" s="37"/>
      <c r="L24" s="38"/>
      <c r="M24" s="39">
        <v>2011</v>
      </c>
      <c r="N24" s="40"/>
      <c r="O24" s="41" t="s">
        <v>20</v>
      </c>
      <c r="P24" s="37"/>
      <c r="Q24" s="37"/>
      <c r="R24" s="38"/>
      <c r="S24" s="42">
        <f>M24+1</f>
        <v>2012</v>
      </c>
    </row>
    <row r="25" spans="1:19" ht="18.75" hidden="1" customHeight="1" x14ac:dyDescent="0.25">
      <c r="B25" s="43"/>
      <c r="C25" s="43"/>
      <c r="D25" s="44"/>
      <c r="H25" s="35"/>
      <c r="I25" s="45" t="s">
        <v>21</v>
      </c>
      <c r="J25" s="46">
        <v>1</v>
      </c>
      <c r="K25" s="47"/>
      <c r="L25" s="47"/>
      <c r="M25" s="145" t="str">
        <f>"Net Working Days Remaining in "&amp;M24</f>
        <v>Net Working Days Remaining in 2011</v>
      </c>
      <c r="N25" s="48"/>
      <c r="O25" s="49" t="str">
        <f>I25</f>
        <v># of Employees:</v>
      </c>
      <c r="P25" s="50">
        <f>J25</f>
        <v>1</v>
      </c>
      <c r="Q25" s="47"/>
      <c r="R25" s="47"/>
      <c r="S25" s="147" t="str">
        <f>"Net Working Days Remaining in "&amp;S24</f>
        <v>Net Working Days Remaining in 2012</v>
      </c>
    </row>
    <row r="26" spans="1:19" ht="13.5" thickBot="1" x14ac:dyDescent="0.25">
      <c r="A26" s="142"/>
      <c r="B26" s="142"/>
      <c r="C26" s="51"/>
      <c r="D26" s="51"/>
      <c r="E26" s="52"/>
      <c r="F26" s="53"/>
      <c r="G26" s="35"/>
      <c r="H26" s="54"/>
      <c r="I26" s="45" t="s">
        <v>22</v>
      </c>
      <c r="J26" s="55">
        <f>G22</f>
        <v>0</v>
      </c>
      <c r="K26" s="56">
        <f>J26</f>
        <v>0</v>
      </c>
      <c r="L26" s="47"/>
      <c r="M26" s="145"/>
      <c r="N26" s="48"/>
      <c r="O26" s="49" t="str">
        <f>I26</f>
        <v>Annual Salary:</v>
      </c>
      <c r="P26" s="57">
        <f>J26</f>
        <v>0</v>
      </c>
      <c r="Q26" s="56">
        <f>P26</f>
        <v>0</v>
      </c>
      <c r="R26" s="47"/>
      <c r="S26" s="147"/>
    </row>
    <row r="27" spans="1:19" ht="16.5" thickTop="1" x14ac:dyDescent="0.25">
      <c r="B27" s="149" t="s">
        <v>23</v>
      </c>
      <c r="C27" s="150"/>
      <c r="D27" s="151"/>
      <c r="E27" s="150" t="s">
        <v>24</v>
      </c>
      <c r="F27" s="151"/>
      <c r="G27" s="58"/>
      <c r="I27" s="45" t="s">
        <v>25</v>
      </c>
      <c r="J27" s="59">
        <v>41289</v>
      </c>
      <c r="K27" s="60">
        <v>41639</v>
      </c>
      <c r="L27" s="61"/>
      <c r="M27" s="145"/>
      <c r="N27" s="48"/>
      <c r="O27" s="49" t="str">
        <f>I27</f>
        <v>Effective Date:</v>
      </c>
      <c r="P27" s="62">
        <v>41275</v>
      </c>
      <c r="Q27" s="60">
        <v>41639</v>
      </c>
      <c r="R27" s="47"/>
      <c r="S27" s="147"/>
    </row>
    <row r="28" spans="1:19" ht="19.5" thickBot="1" x14ac:dyDescent="0.35">
      <c r="A28" s="6"/>
      <c r="B28" s="152" t="s">
        <v>26</v>
      </c>
      <c r="C28" s="153"/>
      <c r="D28" s="154"/>
      <c r="E28" s="153" t="s">
        <v>27</v>
      </c>
      <c r="F28" s="154"/>
      <c r="G28" s="63" t="s">
        <v>28</v>
      </c>
      <c r="I28" s="64"/>
      <c r="J28" s="65">
        <v>41275</v>
      </c>
      <c r="K28" s="65">
        <v>41639</v>
      </c>
      <c r="L28" s="47"/>
      <c r="M28" s="146"/>
      <c r="N28" s="48"/>
      <c r="O28" s="47"/>
      <c r="P28" s="66">
        <v>41275</v>
      </c>
      <c r="Q28" s="66">
        <v>41639</v>
      </c>
      <c r="R28" s="47"/>
      <c r="S28" s="148"/>
    </row>
    <row r="29" spans="1:19" ht="16.5" thickTop="1" x14ac:dyDescent="0.25">
      <c r="A29" s="67"/>
      <c r="B29" s="68" t="s">
        <v>65</v>
      </c>
      <c r="C29" s="69">
        <v>113</v>
      </c>
      <c r="D29" s="70"/>
      <c r="E29" s="71" t="s">
        <v>64</v>
      </c>
      <c r="F29" s="72" t="s">
        <v>29</v>
      </c>
      <c r="G29" s="73">
        <f t="shared" ref="G29:G35" si="0">K29</f>
        <v>0</v>
      </c>
      <c r="I29" s="74" t="s">
        <v>30</v>
      </c>
      <c r="J29" s="75">
        <f>M29/M30</f>
        <v>0.96168582375478928</v>
      </c>
      <c r="K29" s="76">
        <f>ROUND(K26*J29,2)</f>
        <v>0</v>
      </c>
      <c r="L29" s="47"/>
      <c r="M29" s="77">
        <f>NETWORKDAYS(J27,K27)</f>
        <v>251</v>
      </c>
      <c r="N29" s="48"/>
      <c r="O29" s="78" t="s">
        <v>31</v>
      </c>
      <c r="P29" s="75">
        <f>S29/S30</f>
        <v>1</v>
      </c>
      <c r="Q29" s="76">
        <f>ROUND(Q26*P29,2)</f>
        <v>0</v>
      </c>
      <c r="R29" s="47"/>
      <c r="S29" s="79">
        <f>NETWORKDAYS(P27,Q27)</f>
        <v>261</v>
      </c>
    </row>
    <row r="30" spans="1:19" ht="15.75" customHeight="1" x14ac:dyDescent="0.25">
      <c r="A30" s="67"/>
      <c r="B30" s="68" t="str">
        <f t="shared" ref="B30:B35" si="1">B29</f>
        <v>3-1200-431-00-121-005-0-</v>
      </c>
      <c r="C30" s="69" t="s">
        <v>32</v>
      </c>
      <c r="D30" s="80"/>
      <c r="E30" s="71" t="str">
        <f t="shared" ref="E30:E35" si="2">E29</f>
        <v>PCT 1 ROAD MAINT -</v>
      </c>
      <c r="F30" s="81" t="s">
        <v>33</v>
      </c>
      <c r="G30" s="82">
        <v>0</v>
      </c>
      <c r="I30" s="64" t="s">
        <v>34</v>
      </c>
      <c r="J30" s="76">
        <v>4164</v>
      </c>
      <c r="K30" s="76">
        <f>ROUND(J30*J25*J29,2)</f>
        <v>4004.46</v>
      </c>
      <c r="L30" s="47"/>
      <c r="M30" s="83">
        <f>NETWORKDAYS(J28,K28)</f>
        <v>261</v>
      </c>
      <c r="N30" s="48"/>
      <c r="O30" s="47" t="str">
        <f t="shared" ref="O30:P34" si="3">I30</f>
        <v>Health Ins.</v>
      </c>
      <c r="P30" s="76">
        <f t="shared" si="3"/>
        <v>4164</v>
      </c>
      <c r="Q30" s="76">
        <v>0</v>
      </c>
      <c r="R30" s="47"/>
      <c r="S30" s="84">
        <f>NETWORKDAYS(P28,Q28)</f>
        <v>261</v>
      </c>
    </row>
    <row r="31" spans="1:19" ht="15.75" x14ac:dyDescent="0.25">
      <c r="A31" s="67"/>
      <c r="B31" s="68" t="str">
        <f t="shared" si="1"/>
        <v>3-1200-431-00-121-005-0-</v>
      </c>
      <c r="C31" s="69" t="s">
        <v>35</v>
      </c>
      <c r="D31" s="85"/>
      <c r="E31" s="71" t="str">
        <f t="shared" si="2"/>
        <v>PCT 1 ROAD MAINT -</v>
      </c>
      <c r="F31" s="81" t="s">
        <v>36</v>
      </c>
      <c r="G31" s="82">
        <v>0</v>
      </c>
      <c r="I31" s="64" t="s">
        <v>37</v>
      </c>
      <c r="J31" s="76">
        <v>27</v>
      </c>
      <c r="K31" s="76">
        <f>ROUND(J31*J25*J29,2)</f>
        <v>25.97</v>
      </c>
      <c r="L31" s="47"/>
      <c r="M31" s="86"/>
      <c r="N31" s="48"/>
      <c r="O31" s="47" t="str">
        <f t="shared" si="3"/>
        <v>Life Ins.</v>
      </c>
      <c r="P31" s="76">
        <f t="shared" si="3"/>
        <v>27</v>
      </c>
      <c r="Q31" s="76">
        <v>0</v>
      </c>
      <c r="R31" s="47"/>
      <c r="S31" s="87"/>
    </row>
    <row r="32" spans="1:19" ht="15.75" customHeight="1" x14ac:dyDescent="0.25">
      <c r="A32" s="67"/>
      <c r="B32" s="68" t="str">
        <f t="shared" si="1"/>
        <v>3-1200-431-00-121-005-0-</v>
      </c>
      <c r="C32" s="69" t="s">
        <v>38</v>
      </c>
      <c r="D32" s="85"/>
      <c r="E32" s="71" t="str">
        <f t="shared" si="2"/>
        <v>PCT 1 ROAD MAINT -</v>
      </c>
      <c r="F32" s="81" t="s">
        <v>39</v>
      </c>
      <c r="G32" s="73">
        <f t="shared" si="0"/>
        <v>0</v>
      </c>
      <c r="I32" s="64" t="s">
        <v>39</v>
      </c>
      <c r="J32" s="88">
        <v>7.6499999999999999E-2</v>
      </c>
      <c r="K32" s="76">
        <f>ROUND((K26*J32)*J29,2)</f>
        <v>0</v>
      </c>
      <c r="L32" s="47"/>
      <c r="M32" s="136" t="str">
        <f>"Budgetary impact for "&amp;M24</f>
        <v>Budgetary impact for 2011</v>
      </c>
      <c r="N32" s="48"/>
      <c r="O32" s="47" t="str">
        <f t="shared" si="3"/>
        <v>FICA</v>
      </c>
      <c r="P32" s="88">
        <f t="shared" si="3"/>
        <v>7.6499999999999999E-2</v>
      </c>
      <c r="Q32" s="76">
        <f>ROUND((Q26*P32)*P29,2)</f>
        <v>0</v>
      </c>
      <c r="R32" s="47"/>
      <c r="S32" s="139" t="str">
        <f>"Budgetary impact for "&amp;S24</f>
        <v>Budgetary impact for 2012</v>
      </c>
    </row>
    <row r="33" spans="1:19" ht="15.75" x14ac:dyDescent="0.25">
      <c r="A33" s="67"/>
      <c r="B33" s="68" t="str">
        <f t="shared" si="1"/>
        <v>3-1200-431-00-121-005-0-</v>
      </c>
      <c r="C33" s="69" t="s">
        <v>40</v>
      </c>
      <c r="D33" s="89"/>
      <c r="E33" s="71" t="str">
        <f t="shared" si="2"/>
        <v>PCT 1 ROAD MAINT -</v>
      </c>
      <c r="F33" s="81" t="s">
        <v>41</v>
      </c>
      <c r="G33" s="73">
        <f t="shared" si="0"/>
        <v>0</v>
      </c>
      <c r="I33" s="64" t="s">
        <v>42</v>
      </c>
      <c r="J33" s="88">
        <v>0.1032</v>
      </c>
      <c r="K33" s="76">
        <f>ROUND((K26*J33)*J29,2)</f>
        <v>0</v>
      </c>
      <c r="L33" s="47"/>
      <c r="M33" s="137"/>
      <c r="N33" s="48"/>
      <c r="O33" s="47" t="str">
        <f t="shared" si="3"/>
        <v>Retirement</v>
      </c>
      <c r="P33" s="88">
        <f t="shared" si="3"/>
        <v>0.1032</v>
      </c>
      <c r="Q33" s="76">
        <f>ROUND((Q26*P33)*P29,2)</f>
        <v>0</v>
      </c>
      <c r="R33" s="47"/>
      <c r="S33" s="140"/>
    </row>
    <row r="34" spans="1:19" ht="15.75" x14ac:dyDescent="0.25">
      <c r="A34" s="5"/>
      <c r="B34" s="68" t="str">
        <f t="shared" si="1"/>
        <v>3-1200-431-00-121-005-0-</v>
      </c>
      <c r="C34" s="69" t="s">
        <v>43</v>
      </c>
      <c r="D34" s="89"/>
      <c r="E34" s="71" t="str">
        <f t="shared" si="2"/>
        <v>PCT 1 ROAD MAINT -</v>
      </c>
      <c r="F34" s="81" t="s">
        <v>44</v>
      </c>
      <c r="G34" s="73">
        <f t="shared" si="0"/>
        <v>0</v>
      </c>
      <c r="I34" s="64" t="s">
        <v>45</v>
      </c>
      <c r="J34" s="88">
        <v>5.0000000000000001E-3</v>
      </c>
      <c r="K34" s="76">
        <f>ROUND((K26*J34)*J29,2)</f>
        <v>0</v>
      </c>
      <c r="L34" s="47"/>
      <c r="M34" s="138"/>
      <c r="N34" s="48"/>
      <c r="O34" s="47" t="str">
        <f t="shared" si="3"/>
        <v>Unemployment</v>
      </c>
      <c r="P34" s="88">
        <f t="shared" si="3"/>
        <v>5.0000000000000001E-3</v>
      </c>
      <c r="Q34" s="76">
        <f>ROUND((Q26*P34)*P29,2)</f>
        <v>0</v>
      </c>
      <c r="R34" s="47"/>
      <c r="S34" s="141"/>
    </row>
    <row r="35" spans="1:19" ht="16.5" thickBot="1" x14ac:dyDescent="0.3">
      <c r="A35" s="5"/>
      <c r="B35" s="90" t="str">
        <f t="shared" si="1"/>
        <v>3-1200-431-00-121-005-0-</v>
      </c>
      <c r="C35" s="91" t="s">
        <v>46</v>
      </c>
      <c r="D35" s="92"/>
      <c r="E35" s="93" t="str">
        <f t="shared" si="2"/>
        <v>PCT 1 ROAD MAINT -</v>
      </c>
      <c r="F35" s="94" t="s">
        <v>47</v>
      </c>
      <c r="G35" s="95">
        <f t="shared" si="0"/>
        <v>0</v>
      </c>
      <c r="I35" s="96" t="s">
        <v>48</v>
      </c>
      <c r="J35" s="97">
        <v>5.0000000000000001E-4</v>
      </c>
      <c r="K35" s="98">
        <f>ROUND((K26*J35)*J29,2)</f>
        <v>0</v>
      </c>
      <c r="L35" s="99"/>
      <c r="M35" s="100">
        <f>SUM(K29:K35)</f>
        <v>4030.43</v>
      </c>
      <c r="N35" s="101"/>
      <c r="O35" s="102" t="s">
        <v>48</v>
      </c>
      <c r="P35" s="103">
        <f>J35</f>
        <v>5.0000000000000001E-4</v>
      </c>
      <c r="Q35" s="98">
        <f>ROUND((Q26*P35)*P29,2)</f>
        <v>0</v>
      </c>
      <c r="R35" s="99"/>
      <c r="S35" s="104">
        <f>SUM(Q29:Q35)</f>
        <v>0</v>
      </c>
    </row>
    <row r="36" spans="1:19" ht="17.25" thickTop="1" thickBot="1" x14ac:dyDescent="0.3">
      <c r="A36" s="5"/>
      <c r="B36" s="105" t="s">
        <v>49</v>
      </c>
      <c r="C36" s="106"/>
      <c r="D36" s="106" t="s">
        <v>49</v>
      </c>
      <c r="E36" s="107"/>
      <c r="F36" s="108" t="s">
        <v>50</v>
      </c>
      <c r="G36" s="109">
        <f>SUM(G29:G35)</f>
        <v>0</v>
      </c>
      <c r="H36" s="35"/>
      <c r="I36" s="47"/>
      <c r="J36" s="110"/>
      <c r="K36" s="76"/>
      <c r="L36" s="35"/>
      <c r="M36" s="35"/>
      <c r="N36" s="35"/>
      <c r="O36" s="47"/>
      <c r="P36" s="110"/>
      <c r="Q36" s="76"/>
      <c r="R36" s="35"/>
      <c r="S36" s="35"/>
    </row>
    <row r="37" spans="1:19" ht="13.5" thickTop="1" x14ac:dyDescent="0.2">
      <c r="A37" s="142"/>
      <c r="B37" s="142"/>
      <c r="C37" s="51"/>
      <c r="D37" s="51"/>
      <c r="E37" s="52"/>
      <c r="F37" s="53"/>
      <c r="G37" s="35"/>
      <c r="H37" s="54"/>
      <c r="I37" s="49"/>
      <c r="J37" s="55"/>
      <c r="K37" s="56"/>
      <c r="L37" s="47"/>
      <c r="M37" s="111"/>
      <c r="N37" s="47"/>
      <c r="O37" s="49"/>
      <c r="P37" s="57"/>
      <c r="Q37" s="56"/>
      <c r="R37" s="47"/>
      <c r="S37" s="111"/>
    </row>
    <row r="38" spans="1:19" ht="22.5" x14ac:dyDescent="0.3">
      <c r="B38" s="112" t="s">
        <v>51</v>
      </c>
      <c r="C38" s="143">
        <f>S35</f>
        <v>0</v>
      </c>
      <c r="D38" s="143"/>
      <c r="E38" s="143"/>
      <c r="H38" s="113"/>
      <c r="I38" s="35"/>
      <c r="J38" s="35"/>
      <c r="K38" s="114"/>
      <c r="L38" s="35"/>
      <c r="M38" s="35"/>
      <c r="N38" s="35"/>
      <c r="O38" s="35"/>
      <c r="P38" s="35"/>
      <c r="Q38" s="114"/>
      <c r="R38" s="35"/>
      <c r="S38" s="35"/>
    </row>
    <row r="39" spans="1:19" ht="9" customHeight="1" x14ac:dyDescent="0.3">
      <c r="A39" s="115"/>
      <c r="B39" s="116"/>
      <c r="C39" s="117"/>
      <c r="D39" s="117"/>
      <c r="E39" s="117"/>
      <c r="F39" s="117"/>
      <c r="G39" s="117"/>
      <c r="H39" s="113"/>
    </row>
    <row r="40" spans="1:19" ht="22.5" customHeight="1" thickBot="1" x14ac:dyDescent="0.25">
      <c r="A40" s="118" t="s">
        <v>52</v>
      </c>
      <c r="B40" s="119"/>
      <c r="C40" s="156" t="s">
        <v>60</v>
      </c>
      <c r="D40" s="156"/>
      <c r="E40" s="156"/>
      <c r="F40" s="156"/>
      <c r="G40" s="156"/>
      <c r="H40" s="156"/>
    </row>
    <row r="41" spans="1:19" ht="24" x14ac:dyDescent="0.35">
      <c r="A41" s="120" t="s">
        <v>55</v>
      </c>
      <c r="B41" s="121"/>
      <c r="C41" s="122"/>
      <c r="D41" s="122"/>
      <c r="E41" s="122"/>
      <c r="F41" s="122"/>
      <c r="G41" s="122"/>
      <c r="H41" s="123"/>
    </row>
    <row r="42" spans="1:19" ht="37.5" x14ac:dyDescent="0.3">
      <c r="A42" s="12" t="s">
        <v>11</v>
      </c>
      <c r="B42" s="12" t="s">
        <v>12</v>
      </c>
      <c r="C42" s="13" t="s">
        <v>13</v>
      </c>
      <c r="D42" s="12" t="s">
        <v>14</v>
      </c>
      <c r="E42" s="12" t="s">
        <v>15</v>
      </c>
      <c r="F42" s="12" t="s">
        <v>16</v>
      </c>
      <c r="G42" s="12" t="s">
        <v>17</v>
      </c>
      <c r="H42" s="14"/>
      <c r="I42" s="15" t="s">
        <v>18</v>
      </c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6.5" x14ac:dyDescent="0.25">
      <c r="A43" s="16">
        <v>1100</v>
      </c>
      <c r="B43" s="17" t="s">
        <v>58</v>
      </c>
      <c r="C43" s="18">
        <v>33</v>
      </c>
      <c r="D43" s="19">
        <v>113</v>
      </c>
      <c r="E43" s="20">
        <v>29078</v>
      </c>
      <c r="F43" s="20">
        <v>0</v>
      </c>
      <c r="G43" s="124">
        <f>F43-E43</f>
        <v>-29078</v>
      </c>
      <c r="H43" s="21"/>
      <c r="I43" s="22">
        <v>9.8699999999999996E-2</v>
      </c>
      <c r="Q43" s="23"/>
      <c r="R43" s="23"/>
      <c r="S43" s="23"/>
    </row>
    <row r="44" spans="1:19" ht="16.5" x14ac:dyDescent="0.25">
      <c r="A44" s="16">
        <v>1100</v>
      </c>
      <c r="B44" s="17" t="s">
        <v>59</v>
      </c>
      <c r="C44" s="18">
        <v>35</v>
      </c>
      <c r="D44" s="19">
        <v>113</v>
      </c>
      <c r="E44" s="20">
        <v>0</v>
      </c>
      <c r="F44" s="20">
        <v>29078</v>
      </c>
      <c r="G44" s="124">
        <f>F44-E44</f>
        <v>29078</v>
      </c>
      <c r="H44" s="21"/>
      <c r="I44" s="22"/>
      <c r="Q44" s="23"/>
      <c r="R44" s="23"/>
      <c r="S44" s="23"/>
    </row>
    <row r="45" spans="1:19" ht="16.5" x14ac:dyDescent="0.25">
      <c r="A45" s="16"/>
      <c r="B45" s="17"/>
      <c r="C45" s="18"/>
      <c r="D45" s="19"/>
      <c r="E45" s="20"/>
      <c r="F45" s="20"/>
      <c r="G45" s="124"/>
      <c r="H45" s="21"/>
      <c r="I45" s="25"/>
      <c r="Q45" s="23"/>
      <c r="R45" s="23"/>
      <c r="S45" s="23"/>
    </row>
    <row r="46" spans="1:19" ht="18.75" x14ac:dyDescent="0.2">
      <c r="A46" s="26"/>
      <c r="B46" s="27"/>
      <c r="C46" s="155"/>
      <c r="D46" s="155"/>
      <c r="E46" s="20">
        <f>SUM(E43:E45)</f>
        <v>29078</v>
      </c>
      <c r="F46" s="20">
        <f>SUM(F43:F45)</f>
        <v>29078</v>
      </c>
      <c r="G46" s="125">
        <f>SUM(G43:G45)</f>
        <v>0</v>
      </c>
      <c r="H46" s="28"/>
      <c r="I46" s="28"/>
    </row>
    <row r="47" spans="1:19" ht="20.25" x14ac:dyDescent="0.25">
      <c r="A47" s="29" t="s">
        <v>19</v>
      </c>
      <c r="B47" s="30"/>
      <c r="C47" s="30"/>
      <c r="D47" s="31"/>
      <c r="E47" s="32"/>
      <c r="F47" s="32"/>
      <c r="G47" s="32"/>
      <c r="H47" s="33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 hidden="1" x14ac:dyDescent="0.2">
      <c r="H48" s="35"/>
      <c r="I48" s="36" t="s">
        <v>20</v>
      </c>
      <c r="J48" s="37"/>
      <c r="K48" s="37"/>
      <c r="L48" s="38"/>
      <c r="M48" s="39">
        <v>2011</v>
      </c>
      <c r="N48" s="40"/>
      <c r="O48" s="41" t="s">
        <v>20</v>
      </c>
      <c r="P48" s="37"/>
      <c r="Q48" s="37"/>
      <c r="R48" s="38"/>
      <c r="S48" s="42">
        <f>M48+1</f>
        <v>2012</v>
      </c>
    </row>
    <row r="49" spans="1:19" ht="18.75" hidden="1" customHeight="1" x14ac:dyDescent="0.25">
      <c r="B49" s="43"/>
      <c r="C49" s="43"/>
      <c r="D49" s="44"/>
      <c r="H49" s="35"/>
      <c r="I49" s="45" t="s">
        <v>21</v>
      </c>
      <c r="J49" s="46">
        <v>1</v>
      </c>
      <c r="K49" s="47"/>
      <c r="L49" s="47"/>
      <c r="M49" s="145" t="str">
        <f>"Net Working Days Remaining in "&amp;M48</f>
        <v>Net Working Days Remaining in 2011</v>
      </c>
      <c r="N49" s="48"/>
      <c r="O49" s="49" t="str">
        <f>I49</f>
        <v># of Employees:</v>
      </c>
      <c r="P49" s="50">
        <f>J49</f>
        <v>1</v>
      </c>
      <c r="Q49" s="47"/>
      <c r="R49" s="47"/>
      <c r="S49" s="147" t="str">
        <f>"Net Working Days Remaining in "&amp;S48</f>
        <v>Net Working Days Remaining in 2012</v>
      </c>
    </row>
    <row r="50" spans="1:19" ht="13.5" thickBot="1" x14ac:dyDescent="0.25">
      <c r="A50" s="142"/>
      <c r="B50" s="142"/>
      <c r="C50" s="51"/>
      <c r="D50" s="51"/>
      <c r="E50" s="52"/>
      <c r="F50" s="53"/>
      <c r="G50" s="35"/>
      <c r="H50" s="54"/>
      <c r="I50" s="45" t="s">
        <v>22</v>
      </c>
      <c r="J50" s="55">
        <f>G46</f>
        <v>0</v>
      </c>
      <c r="K50" s="56">
        <f>J50</f>
        <v>0</v>
      </c>
      <c r="L50" s="47"/>
      <c r="M50" s="145"/>
      <c r="N50" s="48"/>
      <c r="O50" s="49" t="str">
        <f>I50</f>
        <v>Annual Salary:</v>
      </c>
      <c r="P50" s="57">
        <f>J50</f>
        <v>0</v>
      </c>
      <c r="Q50" s="56">
        <f>P50</f>
        <v>0</v>
      </c>
      <c r="R50" s="47"/>
      <c r="S50" s="147"/>
    </row>
    <row r="51" spans="1:19" ht="16.5" thickTop="1" x14ac:dyDescent="0.25">
      <c r="B51" s="149" t="s">
        <v>23</v>
      </c>
      <c r="C51" s="150"/>
      <c r="D51" s="151"/>
      <c r="E51" s="150" t="s">
        <v>24</v>
      </c>
      <c r="F51" s="151"/>
      <c r="G51" s="58"/>
      <c r="I51" s="45" t="s">
        <v>25</v>
      </c>
      <c r="J51" s="59">
        <v>41289</v>
      </c>
      <c r="K51" s="60">
        <v>41639</v>
      </c>
      <c r="L51" s="61"/>
      <c r="M51" s="145"/>
      <c r="N51" s="48"/>
      <c r="O51" s="49" t="str">
        <f>I51</f>
        <v>Effective Date:</v>
      </c>
      <c r="P51" s="62">
        <v>41275</v>
      </c>
      <c r="Q51" s="60">
        <v>41639</v>
      </c>
      <c r="R51" s="47"/>
      <c r="S51" s="147"/>
    </row>
    <row r="52" spans="1:19" ht="19.5" thickBot="1" x14ac:dyDescent="0.35">
      <c r="A52" s="6"/>
      <c r="B52" s="152" t="s">
        <v>26</v>
      </c>
      <c r="C52" s="153"/>
      <c r="D52" s="154"/>
      <c r="E52" s="153" t="s">
        <v>27</v>
      </c>
      <c r="F52" s="154"/>
      <c r="G52" s="63" t="s">
        <v>28</v>
      </c>
      <c r="I52" s="64"/>
      <c r="J52" s="65">
        <v>41275</v>
      </c>
      <c r="K52" s="65">
        <v>41639</v>
      </c>
      <c r="L52" s="47"/>
      <c r="M52" s="146"/>
      <c r="N52" s="48"/>
      <c r="O52" s="47"/>
      <c r="P52" s="66">
        <v>41275</v>
      </c>
      <c r="Q52" s="66">
        <v>41639</v>
      </c>
      <c r="R52" s="47"/>
      <c r="S52" s="148"/>
    </row>
    <row r="53" spans="1:19" ht="16.5" thickTop="1" x14ac:dyDescent="0.25">
      <c r="A53" s="67"/>
      <c r="B53" s="68" t="s">
        <v>63</v>
      </c>
      <c r="C53" s="69">
        <v>113</v>
      </c>
      <c r="D53" s="70"/>
      <c r="E53" s="71" t="s">
        <v>62</v>
      </c>
      <c r="F53" s="72" t="s">
        <v>29</v>
      </c>
      <c r="G53" s="73">
        <f>K53</f>
        <v>0</v>
      </c>
      <c r="I53" s="74" t="s">
        <v>30</v>
      </c>
      <c r="J53" s="75">
        <f>M53/M54</f>
        <v>0.96168582375478928</v>
      </c>
      <c r="K53" s="76">
        <f>ROUND(K50*J53,2)</f>
        <v>0</v>
      </c>
      <c r="L53" s="47"/>
      <c r="M53" s="77">
        <f>NETWORKDAYS(J51,K51)</f>
        <v>251</v>
      </c>
      <c r="N53" s="48"/>
      <c r="O53" s="78" t="s">
        <v>31</v>
      </c>
      <c r="P53" s="75">
        <f>S53/S54</f>
        <v>1</v>
      </c>
      <c r="Q53" s="76">
        <f>ROUND(Q50*P53,2)</f>
        <v>0</v>
      </c>
      <c r="R53" s="47"/>
      <c r="S53" s="79">
        <f>NETWORKDAYS(P51,Q51)</f>
        <v>261</v>
      </c>
    </row>
    <row r="54" spans="1:19" ht="15.75" customHeight="1" x14ac:dyDescent="0.25">
      <c r="A54" s="67"/>
      <c r="B54" s="68" t="str">
        <f t="shared" ref="B54:B59" si="4">B53</f>
        <v>3-1100-432-00-121-001-0-</v>
      </c>
      <c r="C54" s="69" t="s">
        <v>32</v>
      </c>
      <c r="D54" s="80"/>
      <c r="E54" s="71" t="str">
        <f t="shared" ref="E54:E59" si="5">E53</f>
        <v>SANITATION PCT.1 -</v>
      </c>
      <c r="F54" s="81" t="s">
        <v>33</v>
      </c>
      <c r="G54" s="73">
        <v>0</v>
      </c>
      <c r="I54" s="64" t="s">
        <v>34</v>
      </c>
      <c r="J54" s="76">
        <v>4164</v>
      </c>
      <c r="K54" s="76">
        <f>ROUND(J54*J49*J53,2)</f>
        <v>4004.46</v>
      </c>
      <c r="L54" s="47"/>
      <c r="M54" s="83">
        <f>NETWORKDAYS(J52,K52)</f>
        <v>261</v>
      </c>
      <c r="N54" s="48"/>
      <c r="O54" s="47" t="str">
        <f t="shared" ref="O54:P58" si="6">I54</f>
        <v>Health Ins.</v>
      </c>
      <c r="P54" s="76">
        <f t="shared" si="6"/>
        <v>4164</v>
      </c>
      <c r="Q54" s="76">
        <f>-ROUND(P54*P49*P53,2)</f>
        <v>-4164</v>
      </c>
      <c r="R54" s="47"/>
      <c r="S54" s="84">
        <f>NETWORKDAYS(P52,Q52)</f>
        <v>261</v>
      </c>
    </row>
    <row r="55" spans="1:19" ht="15.75" x14ac:dyDescent="0.25">
      <c r="A55" s="67"/>
      <c r="B55" s="68" t="str">
        <f t="shared" si="4"/>
        <v>3-1100-432-00-121-001-0-</v>
      </c>
      <c r="C55" s="69" t="s">
        <v>35</v>
      </c>
      <c r="D55" s="85"/>
      <c r="E55" s="71" t="str">
        <f t="shared" si="5"/>
        <v>SANITATION PCT.1 -</v>
      </c>
      <c r="F55" s="81" t="s">
        <v>36</v>
      </c>
      <c r="G55" s="73">
        <v>0</v>
      </c>
      <c r="I55" s="64" t="s">
        <v>37</v>
      </c>
      <c r="J55" s="76">
        <v>27</v>
      </c>
      <c r="K55" s="76">
        <f>ROUND(J55*J49*J53,2)</f>
        <v>25.97</v>
      </c>
      <c r="L55" s="47"/>
      <c r="M55" s="86"/>
      <c r="N55" s="48"/>
      <c r="O55" s="47" t="str">
        <f t="shared" si="6"/>
        <v>Life Ins.</v>
      </c>
      <c r="P55" s="76">
        <f t="shared" si="6"/>
        <v>27</v>
      </c>
      <c r="Q55" s="76">
        <f>-ROUND(P55*P49*P53,2)</f>
        <v>-27</v>
      </c>
      <c r="R55" s="47"/>
      <c r="S55" s="87"/>
    </row>
    <row r="56" spans="1:19" ht="15.75" customHeight="1" x14ac:dyDescent="0.25">
      <c r="A56" s="67"/>
      <c r="B56" s="68" t="str">
        <f t="shared" si="4"/>
        <v>3-1100-432-00-121-001-0-</v>
      </c>
      <c r="C56" s="69" t="s">
        <v>38</v>
      </c>
      <c r="D56" s="85"/>
      <c r="E56" s="71" t="str">
        <f t="shared" si="5"/>
        <v>SANITATION PCT.1 -</v>
      </c>
      <c r="F56" s="81" t="s">
        <v>39</v>
      </c>
      <c r="G56" s="73">
        <f>K56</f>
        <v>0</v>
      </c>
      <c r="I56" s="64" t="s">
        <v>39</v>
      </c>
      <c r="J56" s="88">
        <v>7.6499999999999999E-2</v>
      </c>
      <c r="K56" s="76">
        <f>ROUND((K50*J56)*J53,2)</f>
        <v>0</v>
      </c>
      <c r="L56" s="47"/>
      <c r="M56" s="136" t="str">
        <f>"Budgetary impact for "&amp;M48</f>
        <v>Budgetary impact for 2011</v>
      </c>
      <c r="N56" s="48"/>
      <c r="O56" s="47" t="str">
        <f t="shared" si="6"/>
        <v>FICA</v>
      </c>
      <c r="P56" s="88">
        <f t="shared" si="6"/>
        <v>7.6499999999999999E-2</v>
      </c>
      <c r="Q56" s="76">
        <f>ROUND((Q50*P56)*P53,2)</f>
        <v>0</v>
      </c>
      <c r="R56" s="47"/>
      <c r="S56" s="139" t="str">
        <f>"Budgetary impact for "&amp;S48</f>
        <v>Budgetary impact for 2012</v>
      </c>
    </row>
    <row r="57" spans="1:19" ht="15.75" x14ac:dyDescent="0.25">
      <c r="A57" s="67"/>
      <c r="B57" s="68" t="str">
        <f t="shared" si="4"/>
        <v>3-1100-432-00-121-001-0-</v>
      </c>
      <c r="C57" s="69" t="s">
        <v>40</v>
      </c>
      <c r="D57" s="89"/>
      <c r="E57" s="71" t="str">
        <f t="shared" si="5"/>
        <v>SANITATION PCT.1 -</v>
      </c>
      <c r="F57" s="81" t="s">
        <v>41</v>
      </c>
      <c r="G57" s="73">
        <f>K57</f>
        <v>0</v>
      </c>
      <c r="I57" s="64" t="s">
        <v>42</v>
      </c>
      <c r="J57" s="88">
        <v>0.1032</v>
      </c>
      <c r="K57" s="76">
        <f>ROUND((K50*J57)*J53,2)</f>
        <v>0</v>
      </c>
      <c r="L57" s="47"/>
      <c r="M57" s="137"/>
      <c r="N57" s="48"/>
      <c r="O57" s="47" t="str">
        <f t="shared" si="6"/>
        <v>Retirement</v>
      </c>
      <c r="P57" s="88">
        <f t="shared" si="6"/>
        <v>0.1032</v>
      </c>
      <c r="Q57" s="76">
        <f>ROUND((Q50*P57)*P53,2)</f>
        <v>0</v>
      </c>
      <c r="R57" s="47"/>
      <c r="S57" s="140"/>
    </row>
    <row r="58" spans="1:19" ht="15.75" x14ac:dyDescent="0.25">
      <c r="A58" s="5"/>
      <c r="B58" s="68" t="str">
        <f t="shared" si="4"/>
        <v>3-1100-432-00-121-001-0-</v>
      </c>
      <c r="C58" s="69" t="s">
        <v>43</v>
      </c>
      <c r="D58" s="89"/>
      <c r="E58" s="71" t="str">
        <f t="shared" si="5"/>
        <v>SANITATION PCT.1 -</v>
      </c>
      <c r="F58" s="81" t="s">
        <v>44</v>
      </c>
      <c r="G58" s="73">
        <f>K58</f>
        <v>0</v>
      </c>
      <c r="I58" s="64" t="s">
        <v>45</v>
      </c>
      <c r="J58" s="88">
        <v>5.0000000000000001E-3</v>
      </c>
      <c r="K58" s="76">
        <f>ROUND((K50*J58)*J53,2)</f>
        <v>0</v>
      </c>
      <c r="L58" s="47"/>
      <c r="M58" s="138"/>
      <c r="N58" s="48"/>
      <c r="O58" s="47" t="str">
        <f t="shared" si="6"/>
        <v>Unemployment</v>
      </c>
      <c r="P58" s="88">
        <f t="shared" si="6"/>
        <v>5.0000000000000001E-3</v>
      </c>
      <c r="Q58" s="76">
        <f>ROUND((Q50*P58)*P53,2)</f>
        <v>0</v>
      </c>
      <c r="R58" s="47"/>
      <c r="S58" s="141"/>
    </row>
    <row r="59" spans="1:19" ht="16.5" thickBot="1" x14ac:dyDescent="0.3">
      <c r="A59" s="5"/>
      <c r="B59" s="90" t="str">
        <f t="shared" si="4"/>
        <v>3-1100-432-00-121-001-0-</v>
      </c>
      <c r="C59" s="91" t="s">
        <v>46</v>
      </c>
      <c r="D59" s="92"/>
      <c r="E59" s="93" t="str">
        <f t="shared" si="5"/>
        <v>SANITATION PCT.1 -</v>
      </c>
      <c r="F59" s="94" t="s">
        <v>47</v>
      </c>
      <c r="G59" s="95">
        <f>K59</f>
        <v>0</v>
      </c>
      <c r="I59" s="96" t="s">
        <v>48</v>
      </c>
      <c r="J59" s="97">
        <v>5.0000000000000001E-4</v>
      </c>
      <c r="K59" s="98">
        <f>ROUND((K50*J59)*J53,2)</f>
        <v>0</v>
      </c>
      <c r="L59" s="99"/>
      <c r="M59" s="100">
        <f>SUM(K53:K59)</f>
        <v>4030.43</v>
      </c>
      <c r="N59" s="101"/>
      <c r="O59" s="102" t="s">
        <v>48</v>
      </c>
      <c r="P59" s="103">
        <f>J59</f>
        <v>5.0000000000000001E-4</v>
      </c>
      <c r="Q59" s="98">
        <f>ROUND((Q50*P59)*P53,2)</f>
        <v>0</v>
      </c>
      <c r="R59" s="99"/>
      <c r="S59" s="104">
        <f>SUM(Q53:Q59)</f>
        <v>-4191</v>
      </c>
    </row>
    <row r="60" spans="1:19" ht="17.25" thickTop="1" thickBot="1" x14ac:dyDescent="0.3">
      <c r="A60" s="5"/>
      <c r="B60" s="105" t="s">
        <v>49</v>
      </c>
      <c r="C60" s="106"/>
      <c r="D60" s="106" t="s">
        <v>49</v>
      </c>
      <c r="E60" s="107"/>
      <c r="F60" s="108" t="s">
        <v>50</v>
      </c>
      <c r="G60" s="109">
        <f>SUM(G53:G59)</f>
        <v>0</v>
      </c>
      <c r="H60" s="35"/>
      <c r="I60" s="47"/>
      <c r="J60" s="110"/>
      <c r="K60" s="76"/>
      <c r="L60" s="35"/>
      <c r="M60" s="35"/>
      <c r="N60" s="35"/>
      <c r="O60" s="47"/>
      <c r="P60" s="110"/>
      <c r="Q60" s="76"/>
      <c r="R60" s="35"/>
      <c r="S60" s="35"/>
    </row>
    <row r="61" spans="1:19" ht="13.5" thickTop="1" x14ac:dyDescent="0.2">
      <c r="A61" s="142"/>
      <c r="B61" s="142"/>
      <c r="C61" s="51"/>
      <c r="D61" s="51"/>
      <c r="E61" s="52"/>
      <c r="F61" s="53"/>
      <c r="G61" s="35"/>
      <c r="H61" s="54"/>
      <c r="I61" s="49"/>
      <c r="J61" s="55"/>
      <c r="K61" s="56"/>
      <c r="L61" s="47"/>
      <c r="M61" s="111"/>
      <c r="N61" s="47"/>
      <c r="O61" s="49"/>
      <c r="P61" s="57"/>
      <c r="Q61" s="56"/>
      <c r="R61" s="47"/>
      <c r="S61" s="111"/>
    </row>
    <row r="62" spans="1:19" ht="22.5" x14ac:dyDescent="0.3">
      <c r="B62" s="112" t="s">
        <v>51</v>
      </c>
      <c r="C62" s="143">
        <v>0</v>
      </c>
      <c r="D62" s="143"/>
      <c r="E62" s="143"/>
      <c r="H62" s="113"/>
      <c r="I62" s="35"/>
      <c r="J62" s="35"/>
      <c r="K62" s="114"/>
      <c r="L62" s="35"/>
      <c r="M62" s="35"/>
      <c r="N62" s="35"/>
      <c r="O62" s="35"/>
      <c r="P62" s="35"/>
      <c r="Q62" s="114"/>
      <c r="R62" s="35"/>
      <c r="S62" s="35"/>
    </row>
    <row r="63" spans="1:19" ht="6" customHeight="1" x14ac:dyDescent="0.3">
      <c r="A63" s="115"/>
      <c r="B63" s="116"/>
      <c r="C63" s="117"/>
      <c r="D63" s="117"/>
      <c r="E63" s="117"/>
      <c r="F63" s="117"/>
      <c r="G63" s="117"/>
      <c r="H63" s="113"/>
    </row>
    <row r="64" spans="1:19" ht="22.5" customHeight="1" x14ac:dyDescent="0.2">
      <c r="A64" s="115" t="s">
        <v>52</v>
      </c>
      <c r="B64" s="116"/>
      <c r="C64" s="144" t="s">
        <v>60</v>
      </c>
      <c r="D64" s="144"/>
      <c r="E64" s="144"/>
      <c r="F64" s="144"/>
      <c r="G64" s="144"/>
      <c r="H64" s="144"/>
    </row>
    <row r="65" spans="1:19" ht="6" customHeight="1" x14ac:dyDescent="0.3">
      <c r="A65" s="126"/>
      <c r="B65" s="126"/>
      <c r="C65" s="117"/>
      <c r="D65" s="117"/>
      <c r="E65" s="117"/>
      <c r="F65" s="117"/>
      <c r="G65" s="117"/>
      <c r="H65" s="126"/>
    </row>
    <row r="66" spans="1:19" ht="18.75" x14ac:dyDescent="0.3">
      <c r="A66" s="127" t="s">
        <v>53</v>
      </c>
      <c r="B66" s="128"/>
      <c r="C66" s="128"/>
      <c r="D66" s="13"/>
      <c r="E66" s="13"/>
      <c r="F66" s="13"/>
      <c r="G66" s="129"/>
      <c r="H66" s="129"/>
    </row>
    <row r="67" spans="1:19" ht="18.75" x14ac:dyDescent="0.3">
      <c r="A67" s="132"/>
      <c r="B67" s="133"/>
      <c r="C67" s="133"/>
      <c r="D67" s="133"/>
      <c r="E67" s="133"/>
      <c r="F67" s="133"/>
      <c r="G67" s="133"/>
      <c r="H67" s="134"/>
    </row>
    <row r="68" spans="1:19" ht="18.75" x14ac:dyDescent="0.3">
      <c r="A68" s="132"/>
      <c r="B68" s="133"/>
      <c r="C68" s="133"/>
      <c r="D68" s="133"/>
      <c r="E68" s="133"/>
      <c r="F68" s="133"/>
      <c r="G68" s="133"/>
      <c r="H68" s="134"/>
    </row>
    <row r="69" spans="1:19" x14ac:dyDescent="0.2">
      <c r="A69" s="130" t="s">
        <v>54</v>
      </c>
      <c r="B69" s="130"/>
      <c r="C69" s="130"/>
      <c r="D69" s="130"/>
      <c r="E69" s="130"/>
      <c r="F69" s="130"/>
      <c r="G69" s="130"/>
      <c r="H69" s="130"/>
    </row>
    <row r="70" spans="1:19" x14ac:dyDescent="0.2">
      <c r="A70" s="131">
        <v>38386</v>
      </c>
      <c r="B70" s="131"/>
      <c r="C70" s="131"/>
      <c r="D70" s="131"/>
      <c r="E70" s="131"/>
      <c r="F70" s="131"/>
      <c r="G70" s="131"/>
      <c r="H70" s="131"/>
    </row>
    <row r="71" spans="1:19" x14ac:dyDescent="0.2">
      <c r="A71" s="135"/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</row>
  </sheetData>
  <mergeCells count="35">
    <mergeCell ref="A1:H1"/>
    <mergeCell ref="A2:H2"/>
    <mergeCell ref="A3:H3"/>
    <mergeCell ref="A5:H6"/>
    <mergeCell ref="A13:H15"/>
    <mergeCell ref="A26:B26"/>
    <mergeCell ref="C46:D46"/>
    <mergeCell ref="C22:D22"/>
    <mergeCell ref="C38:E38"/>
    <mergeCell ref="C40:H40"/>
    <mergeCell ref="A37:B37"/>
    <mergeCell ref="G10:H10"/>
    <mergeCell ref="B27:D27"/>
    <mergeCell ref="E27:F27"/>
    <mergeCell ref="M25:M28"/>
    <mergeCell ref="S25:S28"/>
    <mergeCell ref="M32:M34"/>
    <mergeCell ref="S32:S34"/>
    <mergeCell ref="B28:D28"/>
    <mergeCell ref="E28:F28"/>
    <mergeCell ref="M49:M52"/>
    <mergeCell ref="S49:S52"/>
    <mergeCell ref="A50:B50"/>
    <mergeCell ref="B51:D51"/>
    <mergeCell ref="E51:F51"/>
    <mergeCell ref="B52:D52"/>
    <mergeCell ref="E52:F52"/>
    <mergeCell ref="A68:H68"/>
    <mergeCell ref="A71:S71"/>
    <mergeCell ref="M56:M58"/>
    <mergeCell ref="S56:S58"/>
    <mergeCell ref="A61:B61"/>
    <mergeCell ref="C62:E62"/>
    <mergeCell ref="C64:H64"/>
    <mergeCell ref="A67:H67"/>
  </mergeCells>
  <phoneticPr fontId="0" type="noConversion"/>
  <printOptions horizontalCentered="1"/>
  <pageMargins left="0" right="0" top="0.5" bottom="0.5" header="0" footer="0"/>
  <pageSetup scale="61" orientation="portrait" r:id="rId1"/>
  <headerFooter alignWithMargins="0">
    <oddFooter>&amp;C&amp;P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pct. 2</vt:lpstr>
      <vt:lpstr>'pct.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Sylvia Solis</cp:lastModifiedBy>
  <dcterms:created xsi:type="dcterms:W3CDTF">2012-12-21T23:16:48Z</dcterms:created>
  <dcterms:modified xsi:type="dcterms:W3CDTF">2013-01-11T23:21:42Z</dcterms:modified>
</cp:coreProperties>
</file>