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70" windowWidth="18555" windowHeight="10995"/>
  </bookViews>
  <sheets>
    <sheet name="PHEP FY 13 SAL PROJ" sheetId="1" r:id="rId1"/>
  </sheets>
  <calcPr calcId="145621"/>
</workbook>
</file>

<file path=xl/calcChain.xml><?xml version="1.0" encoding="utf-8"?>
<calcChain xmlns="http://schemas.openxmlformats.org/spreadsheetml/2006/main">
  <c r="H21" i="1" l="1"/>
  <c r="H14" i="1"/>
  <c r="I14" i="1" s="1"/>
  <c r="H15" i="1"/>
  <c r="I15" i="1" s="1"/>
  <c r="H16" i="1"/>
  <c r="I16" i="1" s="1"/>
  <c r="H17" i="1"/>
  <c r="H18" i="1"/>
  <c r="I18" i="1" s="1"/>
  <c r="H13" i="1"/>
  <c r="I13" i="1" s="1"/>
  <c r="H10" i="1"/>
  <c r="I10" i="1" s="1"/>
  <c r="D18" i="1"/>
  <c r="D17" i="1"/>
  <c r="D16" i="1"/>
  <c r="F16" i="1" s="1"/>
  <c r="D15" i="1"/>
  <c r="G27" i="1"/>
  <c r="G29" i="1"/>
  <c r="G31" i="1"/>
  <c r="G25" i="1"/>
  <c r="E25" i="1"/>
  <c r="E26" i="1" s="1"/>
  <c r="E27" i="1" s="1"/>
  <c r="E28" i="1" s="1"/>
  <c r="E29" i="1" s="1"/>
  <c r="E30" i="1" s="1"/>
  <c r="E31" i="1" s="1"/>
  <c r="E32" i="1" s="1"/>
  <c r="G21" i="1"/>
  <c r="F18" i="1"/>
  <c r="F15" i="1"/>
  <c r="F14" i="1"/>
  <c r="F13" i="1"/>
  <c r="F10" i="1"/>
  <c r="D21" i="1" l="1"/>
  <c r="F17" i="1"/>
  <c r="I17" i="1" s="1"/>
  <c r="F21" i="1" l="1"/>
  <c r="I19" i="1"/>
  <c r="K13" i="1"/>
  <c r="K14" i="1" s="1"/>
  <c r="K15" i="1" s="1"/>
  <c r="I11" i="1"/>
  <c r="K22" i="1" l="1"/>
  <c r="I21" i="1"/>
</calcChain>
</file>

<file path=xl/comments1.xml><?xml version="1.0" encoding="utf-8"?>
<comments xmlns="http://schemas.openxmlformats.org/spreadsheetml/2006/main">
  <authors>
    <author>benito.luna</author>
  </authors>
  <commentList>
    <comment ref="K17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<sst xmlns="http://schemas.openxmlformats.org/spreadsheetml/2006/main" count="50" uniqueCount="48">
  <si>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</si>
  <si>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</si>
  <si>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</si>
  <si>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</si>
  <si>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</si>
  <si>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</si>
  <si>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</si>
  <si>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</si>
  <si>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</si>
  <si>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</si>
  <si>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</si>
  <si>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</si>
  <si>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Sub-Total Pay</t>
  </si>
  <si>
    <t>Health Insurance</t>
  </si>
  <si>
    <t>Life Insurance</t>
  </si>
  <si>
    <t>Fica</t>
  </si>
  <si>
    <t>Retirement</t>
  </si>
  <si>
    <t>Unemployment Comp.</t>
  </si>
  <si>
    <t>Worker's Comp</t>
  </si>
  <si>
    <t xml:space="preserve">Sub-Fringes </t>
  </si>
  <si>
    <t/>
  </si>
  <si>
    <t>pp 11</t>
  </si>
  <si>
    <t>pp 12</t>
  </si>
  <si>
    <t>pp 13</t>
  </si>
  <si>
    <t>pp 14</t>
  </si>
  <si>
    <t>pp 15</t>
  </si>
  <si>
    <t>pp 16</t>
  </si>
  <si>
    <t>pp 17</t>
  </si>
  <si>
    <t>pp 18</t>
  </si>
  <si>
    <t>pp 19</t>
  </si>
  <si>
    <t>5 days only</t>
  </si>
  <si>
    <t>GRANT ENDING 08/31/2013</t>
  </si>
  <si>
    <t>Pay Periods Remaining at 04/05/2013:</t>
  </si>
  <si>
    <t>pp 08</t>
  </si>
  <si>
    <t>pp 09</t>
  </si>
  <si>
    <t>pp 10</t>
  </si>
  <si>
    <t xml:space="preserve">Notes: </t>
  </si>
  <si>
    <t xml:space="preserve">Health Insurance is paid twice per month. </t>
  </si>
  <si>
    <t xml:space="preserve">Life Insurance is paid once per month. </t>
  </si>
  <si>
    <t xml:space="preserve">This grant's categorical budget includes the </t>
  </si>
  <si>
    <t xml:space="preserve">10% match.  The available balance is </t>
  </si>
  <si>
    <t xml:space="preserve">calculated using only 90% of the budgeted </t>
  </si>
  <si>
    <t xml:space="preserve">amounts to account for the 10% match that is </t>
  </si>
  <si>
    <t xml:space="preserve">included in the budgeted amounts. </t>
  </si>
  <si>
    <t>PHEP FY 13</t>
  </si>
  <si>
    <t>Projection of Salaries and Fringes for the remainder of the PHEP FY 13 period ending 08/31/13</t>
  </si>
  <si>
    <t>PHEP Detail Exp Report -----&gt;</t>
  </si>
  <si>
    <t>PHEP Summary Exp Report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</si>
</sst>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0"/>
      <color indexed="12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0"/>
      <color rgb="FF0000CC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14" fontId="2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44" fontId="0" fillId="0" borderId="10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1" fillId="0" borderId="2" xfId="0" applyNumberFormat="1" applyFont="1" applyFill="1" applyBorder="1"/>
    <xf numFmtId="0" fontId="2" fillId="0" borderId="3" xfId="0" applyFont="1" applyBorder="1"/>
    <xf numFmtId="0" fontId="0" fillId="2" borderId="10" xfId="0" applyFill="1" applyBorder="1"/>
    <xf numFmtId="44" fontId="0" fillId="2" borderId="10" xfId="0" applyNumberFormat="1" applyFill="1" applyBorder="1"/>
    <xf numFmtId="0" fontId="0" fillId="2" borderId="2" xfId="0" applyFill="1" applyBorder="1"/>
    <xf numFmtId="44" fontId="0" fillId="2" borderId="1" xfId="0" applyNumberFormat="1" applyFill="1" applyBorder="1"/>
    <xf numFmtId="44" fontId="7" fillId="2" borderId="2" xfId="0" applyNumberFormat="1" applyFont="1" applyFill="1" applyBorder="1"/>
    <xf numFmtId="44" fontId="1" fillId="0" borderId="0" xfId="0" applyNumberFormat="1" applyFont="1" applyFill="1" applyBorder="1"/>
    <xf numFmtId="44" fontId="0" fillId="0" borderId="0" xfId="0" applyNumberFormat="1"/>
    <xf numFmtId="0" fontId="0" fillId="0" borderId="10" xfId="0" applyFill="1" applyBorder="1"/>
    <xf numFmtId="44" fontId="0" fillId="0" borderId="10" xfId="0" quotePrefix="1" applyNumberFormat="1" applyBorder="1"/>
    <xf numFmtId="0" fontId="0" fillId="0" borderId="7" xfId="0" applyBorder="1"/>
    <xf numFmtId="0" fontId="0" fillId="0" borderId="8" xfId="0" applyBorder="1"/>
    <xf numFmtId="44" fontId="0" fillId="0" borderId="7" xfId="0" applyNumberFormat="1" applyBorder="1"/>
    <xf numFmtId="44" fontId="0" fillId="0" borderId="10" xfId="0" applyNumberFormat="1" applyFill="1" applyBorder="1"/>
    <xf numFmtId="0" fontId="0" fillId="2" borderId="3" xfId="0" applyFill="1" applyBorder="1"/>
    <xf numFmtId="44" fontId="0" fillId="2" borderId="3" xfId="0" quotePrefix="1" applyNumberFormat="1" applyFill="1" applyBorder="1"/>
    <xf numFmtId="0" fontId="0" fillId="2" borderId="1" xfId="0" applyFill="1" applyBorder="1"/>
    <xf numFmtId="44" fontId="0" fillId="2" borderId="3" xfId="0" applyNumberFormat="1" applyFill="1" applyBorder="1"/>
    <xf numFmtId="0" fontId="0" fillId="0" borderId="1" xfId="0" applyBorder="1"/>
    <xf numFmtId="0" fontId="0" fillId="0" borderId="2" xfId="0" applyBorder="1"/>
    <xf numFmtId="44" fontId="2" fillId="0" borderId="7" xfId="0" applyNumberFormat="1" applyFont="1" applyBorder="1"/>
    <xf numFmtId="44" fontId="2" fillId="0" borderId="8" xfId="0" applyNumberFormat="1" applyFont="1" applyBorder="1"/>
    <xf numFmtId="44" fontId="7" fillId="3" borderId="8" xfId="0" applyNumberFormat="1" applyFont="1" applyFill="1" applyBorder="1"/>
    <xf numFmtId="44" fontId="2" fillId="0" borderId="0" xfId="0" applyNumberFormat="1" applyFont="1" applyFill="1" applyBorder="1"/>
    <xf numFmtId="44" fontId="2" fillId="4" borderId="11" xfId="0" applyNumberFormat="1" applyFont="1" applyFill="1" applyBorder="1"/>
    <xf numFmtId="0" fontId="0" fillId="0" borderId="0" xfId="0" applyNumberFormat="1" applyFill="1"/>
    <xf numFmtId="14" fontId="0" fillId="0" borderId="0" xfId="0" applyNumberFormat="1"/>
    <xf numFmtId="0" fontId="8" fillId="0" borderId="0" xfId="0" applyFont="1"/>
    <xf numFmtId="0" fontId="0" fillId="0" borderId="0" xfId="0" applyNumberFormat="1"/>
    <xf numFmtId="0" fontId="9" fillId="0" borderId="0" xfId="0" applyFont="1"/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44" fontId="0" fillId="0" borderId="0" xfId="0" applyNumberFormat="1" applyBorder="1"/>
    <xf numFmtId="0" fontId="0" fillId="0" borderId="0" xfId="0" applyBorder="1" applyAlignment="1"/>
    <xf numFmtId="44" fontId="2" fillId="0" borderId="0" xfId="0" applyNumberFormat="1" applyFont="1" applyBorder="1" applyAlignment="1"/>
    <xf numFmtId="43" fontId="0" fillId="0" borderId="0" xfId="1" applyFont="1" applyBorder="1"/>
    <xf numFmtId="10" fontId="0" fillId="0" borderId="0" xfId="0" applyNumberFormat="1" applyBorder="1"/>
    <xf numFmtId="9" fontId="0" fillId="0" borderId="0" xfId="0" applyNumberFormat="1" applyBorder="1"/>
    <xf numFmtId="44" fontId="10" fillId="0" borderId="2" xfId="0" applyNumberFormat="1" applyFont="1" applyFill="1" applyBorder="1"/>
    <xf numFmtId="43" fontId="0" fillId="0" borderId="0" xfId="0" applyNumberFormat="1" applyBorder="1"/>
    <xf numFmtId="43" fontId="10" fillId="0" borderId="0" xfId="0" applyNumberFormat="1" applyFont="1" applyBorder="1"/>
    <xf numFmtId="44" fontId="0" fillId="0" borderId="0" xfId="0" applyNumberFormat="1" applyBorder="1" applyAlignment="1"/>
    <xf numFmtId="0" fontId="10" fillId="0" borderId="0" xfId="0" applyFont="1" applyBorder="1"/>
    <xf numFmtId="44" fontId="2" fillId="0" borderId="0" xfId="0" applyNumberFormat="1" applyFont="1" applyBorder="1"/>
    <xf numFmtId="43" fontId="0" fillId="0" borderId="0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2" xfId="0" applyFont="1" applyBorder="1"/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8" xfId="0" applyFont="1" applyBorder="1"/>
    <xf numFmtId="9" fontId="2" fillId="6" borderId="12" xfId="0" applyNumberFormat="1" applyFont="1" applyFill="1" applyBorder="1" applyAlignment="1">
      <alignment horizontal="center"/>
    </xf>
    <xf numFmtId="9" fontId="5" fillId="5" borderId="12" xfId="0" applyNumberFormat="1" applyFont="1" applyFill="1" applyBorder="1" applyAlignment="1">
      <alignment horizontal="center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28576</xdr:rowOff>
        </xdr:from>
        <xdr:to>
          <xdr:col>3</xdr:col>
          <xdr:colOff>1009650</xdr:colOff>
          <xdr:row>33</xdr:row>
          <xdr:rowOff>133351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609599</xdr:colOff>
          <xdr:row>34</xdr:row>
          <xdr:rowOff>0</xdr:rowOff>
        </xdr:from>
        <xdr:to>
          <xdr:col>3</xdr:col>
          <xdr:colOff>1000124</xdr:colOff>
          <xdr:row>35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8"/>
  <sheetViews>
    <sheetView tabSelected="1" zoomScaleNormal="100" workbookViewId="0">
      <selection activeCell="A34" sqref="A34"/>
    </sheetView>
  </sheetViews>
  <sheetFormatPr defaultRowHeight="12.75" x14ac:dyDescent="0.2"/>
  <cols>
    <col min="4" max="4" width="15.5703125" customWidth="1"/>
    <col min="5" max="5" width="11.28515625" customWidth="1"/>
    <col min="6" max="6" width="16.140625" customWidth="1"/>
    <col min="7" max="8" width="16.85546875" customWidth="1"/>
    <col min="9" max="9" width="15.42578125" customWidth="1"/>
    <col min="10" max="10" width="11.5703125" bestFit="1" customWidth="1"/>
    <col min="11" max="11" width="20.42578125" hidden="1" customWidth="1"/>
    <col min="12" max="12" width="0" hidden="1" customWidth="1"/>
    <col min="13" max="13" width="16" customWidth="1"/>
    <col min="16" max="16" width="12.28515625" bestFit="1" customWidth="1"/>
  </cols>
  <sheetData>
    <row r="1" spans="1:11" x14ac:dyDescent="0.2">
      <c r="A1" s="1" t="s">
        <v>44</v>
      </c>
    </row>
    <row r="2" spans="1:11" x14ac:dyDescent="0.2">
      <c r="A2" s="2" t="s">
        <v>31</v>
      </c>
    </row>
    <row r="3" spans="1:11" x14ac:dyDescent="0.2">
      <c r="B3" s="3" t="s">
        <v>45</v>
      </c>
      <c r="C3" s="3"/>
      <c r="D3" s="3"/>
      <c r="E3" s="3"/>
      <c r="F3" s="3"/>
      <c r="G3" s="1"/>
      <c r="H3" s="1"/>
    </row>
    <row r="4" spans="1:11" x14ac:dyDescent="0.2">
      <c r="B4" s="4"/>
    </row>
    <row r="5" spans="1:11" ht="20.25" customHeight="1" x14ac:dyDescent="0.2">
      <c r="D5" s="5" t="s">
        <v>0</v>
      </c>
      <c r="E5" s="70" t="s">
        <v>1</v>
      </c>
      <c r="F5" s="5" t="s">
        <v>2</v>
      </c>
      <c r="G5" s="5" t="s">
        <v>3</v>
      </c>
      <c r="H5" s="5" t="s">
        <v>3</v>
      </c>
      <c r="I5" s="6" t="s">
        <v>4</v>
      </c>
    </row>
    <row r="6" spans="1:11" ht="29.25" customHeight="1" x14ac:dyDescent="0.2">
      <c r="D6" s="7" t="s">
        <v>5</v>
      </c>
      <c r="E6" s="71" t="s">
        <v>6</v>
      </c>
      <c r="F6" s="7" t="s">
        <v>7</v>
      </c>
      <c r="G6" s="7" t="s">
        <v>8</v>
      </c>
      <c r="H6" s="7" t="s">
        <v>8</v>
      </c>
      <c r="I6" s="8" t="s">
        <v>9</v>
      </c>
    </row>
    <row r="7" spans="1:11" ht="15" customHeight="1" x14ac:dyDescent="0.2">
      <c r="A7" s="14"/>
      <c r="B7" s="14"/>
      <c r="C7" s="14"/>
      <c r="D7" s="78"/>
      <c r="E7" s="11"/>
      <c r="F7" s="11"/>
      <c r="G7" s="12">
        <v>41369</v>
      </c>
      <c r="H7" s="12">
        <v>41369</v>
      </c>
      <c r="I7" s="13" t="s">
        <v>10</v>
      </c>
      <c r="J7" s="14"/>
    </row>
    <row r="8" spans="1:11" ht="15" customHeight="1" thickBot="1" x14ac:dyDescent="0.25">
      <c r="A8" s="76"/>
      <c r="B8" s="76"/>
      <c r="C8" s="77"/>
      <c r="D8" s="74"/>
      <c r="E8" s="74"/>
      <c r="F8" s="74"/>
      <c r="G8" s="79">
        <v>1</v>
      </c>
      <c r="H8" s="80">
        <v>0.9</v>
      </c>
      <c r="I8" s="75"/>
      <c r="J8" s="14"/>
    </row>
    <row r="9" spans="1:11" x14ac:dyDescent="0.2">
      <c r="A9" s="14"/>
      <c r="B9" s="14"/>
      <c r="C9" s="10"/>
      <c r="D9" s="11"/>
      <c r="E9" s="23"/>
      <c r="F9" s="23"/>
      <c r="G9" s="72"/>
      <c r="H9" s="72"/>
      <c r="I9" s="73"/>
      <c r="J9" s="14"/>
    </row>
    <row r="10" spans="1:11" x14ac:dyDescent="0.2">
      <c r="A10" s="15" t="s">
        <v>11</v>
      </c>
      <c r="B10" s="16"/>
      <c r="C10" s="17">
        <v>113</v>
      </c>
      <c r="D10" s="18">
        <v>17803.5</v>
      </c>
      <c r="E10" s="19">
        <v>11.5</v>
      </c>
      <c r="F10" s="20">
        <f>(D10*E10)</f>
        <v>204740.25</v>
      </c>
      <c r="G10" s="21">
        <v>268268.19</v>
      </c>
      <c r="H10" s="21">
        <f>G10*0.9</f>
        <v>241441.37100000001</v>
      </c>
      <c r="I10" s="22">
        <f>SUM(H10-F10)</f>
        <v>36701.121000000014</v>
      </c>
      <c r="J10" s="14"/>
    </row>
    <row r="11" spans="1:11" x14ac:dyDescent="0.2">
      <c r="A11" s="23" t="s">
        <v>12</v>
      </c>
      <c r="C11" s="24"/>
      <c r="D11" s="25"/>
      <c r="E11" s="26"/>
      <c r="F11" s="27"/>
      <c r="G11" s="27"/>
      <c r="H11" s="27"/>
      <c r="I11" s="28">
        <f>SUM(I10:I10)</f>
        <v>36701.121000000014</v>
      </c>
      <c r="J11" s="14"/>
    </row>
    <row r="12" spans="1:11" x14ac:dyDescent="0.2">
      <c r="A12" s="15"/>
      <c r="B12" s="16"/>
      <c r="C12" s="17"/>
      <c r="D12" s="18"/>
      <c r="E12" s="19"/>
      <c r="F12" s="20"/>
      <c r="G12" s="21"/>
      <c r="H12" s="21"/>
      <c r="I12" s="22"/>
      <c r="J12" s="14"/>
    </row>
    <row r="13" spans="1:11" x14ac:dyDescent="0.2">
      <c r="A13" s="15" t="s">
        <v>13</v>
      </c>
      <c r="B13" s="16"/>
      <c r="C13" s="17">
        <v>211</v>
      </c>
      <c r="D13" s="18">
        <v>1892.96</v>
      </c>
      <c r="E13" s="19">
        <v>11.5</v>
      </c>
      <c r="F13" s="20">
        <f t="shared" ref="F13:F18" si="0">(D13*E13)</f>
        <v>21769.040000000001</v>
      </c>
      <c r="G13" s="21">
        <v>23985.89</v>
      </c>
      <c r="H13" s="21">
        <f>G13*0.9</f>
        <v>21587.300999999999</v>
      </c>
      <c r="I13" s="63">
        <f>SUM(H13-F13)</f>
        <v>-181.7390000000014</v>
      </c>
      <c r="J13" s="29"/>
      <c r="K13" s="30">
        <f>SUM(F13:F18)</f>
        <v>62776.027924999995</v>
      </c>
    </row>
    <row r="14" spans="1:11" x14ac:dyDescent="0.2">
      <c r="A14" s="15" t="s">
        <v>14</v>
      </c>
      <c r="B14" s="16"/>
      <c r="C14" s="17">
        <v>212</v>
      </c>
      <c r="D14" s="18">
        <v>20.059999999999999</v>
      </c>
      <c r="E14" s="31">
        <v>6</v>
      </c>
      <c r="F14" s="20">
        <f t="shared" si="0"/>
        <v>120.35999999999999</v>
      </c>
      <c r="G14" s="21">
        <v>172.75</v>
      </c>
      <c r="H14" s="21">
        <f t="shared" ref="H14:H18" si="1">G14*0.9</f>
        <v>155.47499999999999</v>
      </c>
      <c r="I14" s="22">
        <f t="shared" ref="I14:I18" si="2">SUM(H14-F14)</f>
        <v>35.115000000000009</v>
      </c>
      <c r="J14" s="14"/>
      <c r="K14" s="30">
        <f>SUM(K13:K13)</f>
        <v>62776.027924999995</v>
      </c>
    </row>
    <row r="15" spans="1:11" x14ac:dyDescent="0.2">
      <c r="A15" s="15" t="s">
        <v>15</v>
      </c>
      <c r="B15" s="16"/>
      <c r="C15" s="17">
        <v>220</v>
      </c>
      <c r="D15" s="18">
        <f>D10*0.0765</f>
        <v>1361.96775</v>
      </c>
      <c r="E15" s="19">
        <v>11.5</v>
      </c>
      <c r="F15" s="20">
        <f t="shared" si="0"/>
        <v>15662.629124999999</v>
      </c>
      <c r="G15" s="21">
        <v>21067.8</v>
      </c>
      <c r="H15" s="21">
        <f t="shared" si="1"/>
        <v>18961.02</v>
      </c>
      <c r="I15" s="22">
        <f t="shared" si="2"/>
        <v>3298.390875000001</v>
      </c>
      <c r="J15" s="29"/>
      <c r="K15">
        <f>K13/K14</f>
        <v>1</v>
      </c>
    </row>
    <row r="16" spans="1:11" x14ac:dyDescent="0.2">
      <c r="A16" s="15" t="s">
        <v>16</v>
      </c>
      <c r="B16" s="16"/>
      <c r="C16" s="17">
        <v>230</v>
      </c>
      <c r="D16" s="32">
        <f>D10*0.1032</f>
        <v>1837.3212000000001</v>
      </c>
      <c r="E16" s="19">
        <v>11.5</v>
      </c>
      <c r="F16" s="20">
        <f t="shared" si="0"/>
        <v>21129.193800000001</v>
      </c>
      <c r="G16" s="21">
        <v>26144.45</v>
      </c>
      <c r="H16" s="21">
        <f t="shared" si="1"/>
        <v>23530.005000000001</v>
      </c>
      <c r="I16" s="22">
        <f t="shared" si="2"/>
        <v>2400.8112000000001</v>
      </c>
      <c r="J16" s="29"/>
    </row>
    <row r="17" spans="1:13" x14ac:dyDescent="0.2">
      <c r="A17" s="15" t="s">
        <v>17</v>
      </c>
      <c r="B17" s="16"/>
      <c r="C17" s="17">
        <v>250</v>
      </c>
      <c r="D17" s="32">
        <f>D10*0.01</f>
        <v>178.035</v>
      </c>
      <c r="E17" s="19">
        <v>11.5</v>
      </c>
      <c r="F17" s="20">
        <f t="shared" si="0"/>
        <v>2047.4024999999999</v>
      </c>
      <c r="G17" s="21">
        <v>1343.13</v>
      </c>
      <c r="H17" s="21">
        <f t="shared" si="1"/>
        <v>1208.8170000000002</v>
      </c>
      <c r="I17" s="63">
        <f t="shared" si="2"/>
        <v>-838.58549999999968</v>
      </c>
      <c r="J17" s="14"/>
      <c r="K17" s="30"/>
    </row>
    <row r="18" spans="1:13" x14ac:dyDescent="0.2">
      <c r="A18" s="33" t="s">
        <v>18</v>
      </c>
      <c r="B18" s="10"/>
      <c r="C18" s="34">
        <v>260</v>
      </c>
      <c r="D18" s="35">
        <f>D10*0.01</f>
        <v>178.035</v>
      </c>
      <c r="E18" s="19">
        <v>11.5</v>
      </c>
      <c r="F18" s="20">
        <f t="shared" si="0"/>
        <v>2047.4024999999999</v>
      </c>
      <c r="G18" s="36">
        <v>4405.78</v>
      </c>
      <c r="H18" s="36">
        <f t="shared" si="1"/>
        <v>3965.2019999999998</v>
      </c>
      <c r="I18" s="22">
        <f t="shared" si="2"/>
        <v>1917.7994999999999</v>
      </c>
      <c r="J18" s="29"/>
      <c r="K18" s="30"/>
    </row>
    <row r="19" spans="1:13" x14ac:dyDescent="0.2">
      <c r="A19" s="23" t="s">
        <v>19</v>
      </c>
      <c r="B19" s="14"/>
      <c r="C19" s="37"/>
      <c r="D19" s="38" t="s">
        <v>20</v>
      </c>
      <c r="E19" s="39"/>
      <c r="F19" s="27"/>
      <c r="G19" s="40"/>
      <c r="H19" s="40"/>
      <c r="I19" s="28">
        <f>SUM(I13:I18)</f>
        <v>6631.7920750000003</v>
      </c>
      <c r="J19" s="29"/>
      <c r="K19" s="30"/>
    </row>
    <row r="20" spans="1:13" x14ac:dyDescent="0.2">
      <c r="A20" s="41"/>
      <c r="B20" s="14"/>
      <c r="C20" s="41"/>
      <c r="D20" s="41"/>
      <c r="E20" s="41"/>
      <c r="F20" s="41"/>
      <c r="G20" s="41"/>
      <c r="H20" s="41"/>
      <c r="I20" s="42"/>
      <c r="J20" s="14"/>
    </row>
    <row r="21" spans="1:13" x14ac:dyDescent="0.2">
      <c r="A21" s="33"/>
      <c r="B21" s="9"/>
      <c r="C21" s="34"/>
      <c r="D21" s="43">
        <f>SUM(D10:D18)</f>
        <v>23271.878949999998</v>
      </c>
      <c r="E21" s="33"/>
      <c r="F21" s="44">
        <f>SUM(F10:F18)</f>
        <v>267516.27792500006</v>
      </c>
      <c r="G21" s="43">
        <f>SUM(G10:G18)</f>
        <v>345387.99000000005</v>
      </c>
      <c r="H21" s="43">
        <f>SUM(H10:H18)</f>
        <v>310849.19099999999</v>
      </c>
      <c r="I21" s="45">
        <f>I11+I19</f>
        <v>43332.913075000011</v>
      </c>
      <c r="J21" s="46"/>
    </row>
    <row r="22" spans="1:13" ht="13.5" thickBot="1" x14ac:dyDescent="0.25">
      <c r="J22" s="14"/>
      <c r="K22" s="47">
        <f>SUM(I21)</f>
        <v>43332.913075000011</v>
      </c>
    </row>
    <row r="23" spans="1:13" ht="13.5" thickTop="1" x14ac:dyDescent="0.2">
      <c r="A23" t="s">
        <v>36</v>
      </c>
      <c r="E23" t="s">
        <v>32</v>
      </c>
      <c r="J23" s="14"/>
    </row>
    <row r="24" spans="1:13" x14ac:dyDescent="0.2">
      <c r="A24" t="s">
        <v>37</v>
      </c>
      <c r="E24" s="48">
        <v>1</v>
      </c>
      <c r="F24" t="s">
        <v>33</v>
      </c>
      <c r="G24" s="49">
        <v>41383</v>
      </c>
      <c r="H24" s="49"/>
      <c r="K24" s="49"/>
      <c r="M24" s="49"/>
    </row>
    <row r="25" spans="1:13" x14ac:dyDescent="0.2">
      <c r="A25" t="s">
        <v>38</v>
      </c>
      <c r="E25" s="48">
        <f>E24+1</f>
        <v>2</v>
      </c>
      <c r="F25" t="s">
        <v>34</v>
      </c>
      <c r="G25" s="49">
        <f>G24+14</f>
        <v>41397</v>
      </c>
      <c r="H25" s="49"/>
      <c r="K25" s="49"/>
      <c r="M25" s="49"/>
    </row>
    <row r="26" spans="1:13" x14ac:dyDescent="0.2">
      <c r="E26" s="48">
        <f>E25+1</f>
        <v>3</v>
      </c>
      <c r="F26" t="s">
        <v>35</v>
      </c>
      <c r="G26" s="49">
        <v>41411</v>
      </c>
      <c r="H26" s="49"/>
      <c r="K26" s="49"/>
      <c r="M26" s="49"/>
    </row>
    <row r="27" spans="1:13" x14ac:dyDescent="0.2">
      <c r="A27" s="50" t="s">
        <v>39</v>
      </c>
      <c r="B27" s="50"/>
      <c r="C27" s="50"/>
      <c r="D27" s="50"/>
      <c r="E27" s="48">
        <f t="shared" ref="E27:E32" si="3">E26+1</f>
        <v>4</v>
      </c>
      <c r="F27" t="s">
        <v>21</v>
      </c>
      <c r="G27" s="49">
        <f t="shared" ref="G27" si="4">G26+14</f>
        <v>41425</v>
      </c>
      <c r="H27" s="49"/>
      <c r="K27" s="49"/>
      <c r="M27" s="49"/>
    </row>
    <row r="28" spans="1:13" x14ac:dyDescent="0.2">
      <c r="A28" s="50" t="s">
        <v>40</v>
      </c>
      <c r="B28" s="50"/>
      <c r="C28" s="50"/>
      <c r="D28" s="50"/>
      <c r="E28" s="48">
        <f t="shared" si="3"/>
        <v>5</v>
      </c>
      <c r="F28" t="s">
        <v>22</v>
      </c>
      <c r="G28" s="49">
        <v>41439</v>
      </c>
      <c r="H28" s="49"/>
      <c r="K28" s="49"/>
      <c r="M28" s="49"/>
    </row>
    <row r="29" spans="1:13" x14ac:dyDescent="0.2">
      <c r="A29" s="50" t="s">
        <v>41</v>
      </c>
      <c r="B29" s="50"/>
      <c r="C29" s="50"/>
      <c r="D29" s="50"/>
      <c r="E29" s="48">
        <f t="shared" si="3"/>
        <v>6</v>
      </c>
      <c r="F29" t="s">
        <v>23</v>
      </c>
      <c r="G29" s="49">
        <f t="shared" ref="G29" si="5">G28+14</f>
        <v>41453</v>
      </c>
      <c r="H29" s="49"/>
    </row>
    <row r="30" spans="1:13" x14ac:dyDescent="0.2">
      <c r="A30" s="50" t="s">
        <v>42</v>
      </c>
      <c r="E30" s="48">
        <f t="shared" si="3"/>
        <v>7</v>
      </c>
      <c r="F30" t="s">
        <v>24</v>
      </c>
      <c r="G30" s="49">
        <v>41467</v>
      </c>
      <c r="H30" s="49"/>
    </row>
    <row r="31" spans="1:13" x14ac:dyDescent="0.2">
      <c r="A31" s="50" t="s">
        <v>43</v>
      </c>
      <c r="E31" s="48">
        <f t="shared" si="3"/>
        <v>8</v>
      </c>
      <c r="F31" t="s">
        <v>25</v>
      </c>
      <c r="G31" s="49">
        <f t="shared" ref="G31" si="6">G30+14</f>
        <v>41481</v>
      </c>
      <c r="H31" s="49"/>
    </row>
    <row r="32" spans="1:13" x14ac:dyDescent="0.2">
      <c r="E32" s="48">
        <f t="shared" si="3"/>
        <v>9</v>
      </c>
      <c r="F32" t="s">
        <v>26</v>
      </c>
      <c r="G32" s="49">
        <v>41495</v>
      </c>
      <c r="H32" s="49"/>
    </row>
    <row r="33" spans="1:13" x14ac:dyDescent="0.2">
      <c r="A33" s="81" t="s">
        <v>47</v>
      </c>
      <c r="E33" s="48">
        <v>10</v>
      </c>
      <c r="F33" t="s">
        <v>27</v>
      </c>
      <c r="G33" s="49">
        <v>41509</v>
      </c>
      <c r="H33" s="49"/>
    </row>
    <row r="34" spans="1:13" x14ac:dyDescent="0.2">
      <c r="E34" s="48">
        <v>11</v>
      </c>
      <c r="F34" t="s">
        <v>28</v>
      </c>
      <c r="G34" s="49">
        <v>41523</v>
      </c>
      <c r="H34" s="49"/>
    </row>
    <row r="35" spans="1:13" x14ac:dyDescent="0.2">
      <c r="A35" s="81" t="s">
        <v>46</v>
      </c>
      <c r="E35" s="48">
        <v>12</v>
      </c>
      <c r="F35" t="s">
        <v>29</v>
      </c>
      <c r="G35" s="49">
        <v>41537</v>
      </c>
      <c r="H35" s="49"/>
      <c r="I35" t="s">
        <v>30</v>
      </c>
    </row>
    <row r="36" spans="1:13" x14ac:dyDescent="0.2">
      <c r="E36" s="51"/>
    </row>
    <row r="37" spans="1:13" x14ac:dyDescent="0.2">
      <c r="A37" s="52"/>
      <c r="B37" s="52"/>
      <c r="C37" s="52"/>
    </row>
    <row r="38" spans="1:13" x14ac:dyDescent="0.2">
      <c r="A38" s="53"/>
      <c r="B38" s="53"/>
      <c r="C38" s="53"/>
      <c r="D38" s="53"/>
      <c r="E38" s="53"/>
      <c r="F38" s="53"/>
      <c r="G38" s="53"/>
      <c r="H38" s="53"/>
    </row>
    <row r="39" spans="1:13" x14ac:dyDescent="0.2">
      <c r="E39" s="51"/>
      <c r="G39" s="49"/>
      <c r="H39" s="49"/>
    </row>
    <row r="42" spans="1:13" x14ac:dyDescent="0.2">
      <c r="A42" s="55"/>
      <c r="B42" s="14"/>
      <c r="C42" s="14"/>
      <c r="D42" s="14"/>
      <c r="E42" s="14"/>
      <c r="F42" s="14"/>
      <c r="G42" s="14"/>
      <c r="H42" s="14"/>
      <c r="I42" s="14"/>
      <c r="J42" s="56"/>
      <c r="K42" s="56"/>
      <c r="L42" s="56"/>
      <c r="M42" s="56"/>
    </row>
    <row r="43" spans="1:13" x14ac:dyDescent="0.2">
      <c r="A43" s="14"/>
      <c r="B43" s="14"/>
      <c r="C43" s="14"/>
      <c r="D43" s="14"/>
      <c r="E43" s="14"/>
      <c r="F43" s="54"/>
      <c r="G43" s="55"/>
      <c r="H43" s="55"/>
      <c r="I43" s="55"/>
      <c r="J43" s="56"/>
      <c r="K43" s="56"/>
      <c r="L43" s="56"/>
      <c r="M43" s="56"/>
    </row>
    <row r="44" spans="1:13" x14ac:dyDescent="0.2">
      <c r="A44" s="14"/>
      <c r="B44" s="14"/>
      <c r="C44" s="14"/>
      <c r="D44" s="14"/>
      <c r="E44" s="14"/>
      <c r="F44" s="54"/>
      <c r="G44" s="14"/>
      <c r="H44" s="14"/>
      <c r="I44" s="14"/>
      <c r="J44" s="56"/>
      <c r="K44" s="56"/>
      <c r="L44" s="56"/>
      <c r="M44" s="56"/>
    </row>
    <row r="45" spans="1:13" x14ac:dyDescent="0.2">
      <c r="A45" s="14"/>
      <c r="B45" s="14"/>
      <c r="C45" s="14"/>
      <c r="D45" s="14"/>
      <c r="E45" s="14"/>
      <c r="F45" s="57"/>
      <c r="G45" s="64"/>
      <c r="H45" s="64"/>
      <c r="I45" s="65"/>
      <c r="J45" s="66"/>
      <c r="K45" s="58"/>
      <c r="L45" s="58"/>
      <c r="M45" s="66"/>
    </row>
    <row r="46" spans="1:13" x14ac:dyDescent="0.2">
      <c r="A46" s="14"/>
      <c r="B46" s="14"/>
      <c r="C46" s="14"/>
      <c r="D46" s="14"/>
      <c r="E46" s="14"/>
      <c r="F46" s="57"/>
      <c r="G46" s="14"/>
      <c r="H46" s="14"/>
      <c r="I46" s="67"/>
      <c r="J46" s="66"/>
      <c r="K46" s="58"/>
      <c r="L46" s="58"/>
      <c r="M46" s="66"/>
    </row>
    <row r="47" spans="1:13" x14ac:dyDescent="0.2">
      <c r="A47" s="14"/>
      <c r="B47" s="14"/>
      <c r="C47" s="14"/>
      <c r="D47" s="14"/>
      <c r="E47" s="14"/>
      <c r="F47" s="57"/>
      <c r="G47" s="64"/>
      <c r="H47" s="64"/>
      <c r="I47" s="65"/>
      <c r="J47" s="66"/>
      <c r="K47" s="58"/>
      <c r="L47" s="58"/>
      <c r="M47" s="66"/>
    </row>
    <row r="48" spans="1:13" x14ac:dyDescent="0.2">
      <c r="A48" s="14"/>
      <c r="B48" s="14"/>
      <c r="C48" s="14"/>
      <c r="D48" s="14"/>
      <c r="E48" s="14"/>
      <c r="F48" s="57"/>
      <c r="G48" s="64"/>
      <c r="H48" s="64"/>
      <c r="I48" s="65"/>
      <c r="J48" s="66"/>
      <c r="K48" s="58"/>
      <c r="L48" s="58"/>
      <c r="M48" s="66"/>
    </row>
    <row r="49" spans="1:16" x14ac:dyDescent="0.2">
      <c r="A49" s="14"/>
      <c r="B49" s="14"/>
      <c r="C49" s="14"/>
      <c r="D49" s="14"/>
      <c r="E49" s="14"/>
      <c r="F49" s="57"/>
      <c r="G49" s="64"/>
      <c r="H49" s="64"/>
      <c r="I49" s="65"/>
      <c r="J49" s="66"/>
      <c r="K49" s="58"/>
      <c r="L49" s="58"/>
      <c r="M49" s="66"/>
    </row>
    <row r="50" spans="1:16" x14ac:dyDescent="0.2">
      <c r="A50" s="14"/>
      <c r="B50" s="14"/>
      <c r="C50" s="14"/>
      <c r="D50" s="14"/>
      <c r="E50" s="14"/>
      <c r="F50" s="57"/>
      <c r="G50" s="64"/>
      <c r="H50" s="64"/>
      <c r="I50" s="65"/>
      <c r="J50" s="66"/>
      <c r="K50" s="58"/>
      <c r="L50" s="58"/>
      <c r="M50" s="66"/>
    </row>
    <row r="51" spans="1:16" x14ac:dyDescent="0.2">
      <c r="A51" s="14"/>
      <c r="B51" s="14"/>
      <c r="C51" s="14"/>
      <c r="D51" s="14"/>
      <c r="E51" s="14"/>
      <c r="F51" s="57"/>
      <c r="G51" s="64"/>
      <c r="H51" s="64"/>
      <c r="I51" s="65"/>
      <c r="J51" s="66"/>
      <c r="K51" s="58"/>
      <c r="L51" s="58"/>
      <c r="M51" s="66"/>
    </row>
    <row r="52" spans="1:16" x14ac:dyDescent="0.2">
      <c r="A52" s="14"/>
      <c r="B52" s="14"/>
      <c r="C52" s="14"/>
      <c r="D52" s="14"/>
      <c r="E52" s="14"/>
      <c r="F52" s="57"/>
      <c r="G52" s="64"/>
      <c r="H52" s="64"/>
      <c r="I52" s="14"/>
      <c r="J52" s="58"/>
      <c r="K52" s="58"/>
      <c r="L52" s="58"/>
      <c r="M52" s="66"/>
    </row>
    <row r="53" spans="1:16" x14ac:dyDescent="0.2">
      <c r="A53" s="14"/>
      <c r="B53" s="14"/>
      <c r="C53" s="14"/>
      <c r="D53" s="14"/>
      <c r="E53" s="14"/>
      <c r="F53" s="68"/>
      <c r="G53" s="64"/>
      <c r="H53" s="64"/>
      <c r="I53" s="65"/>
      <c r="J53" s="69"/>
      <c r="K53" s="56"/>
      <c r="L53" s="56"/>
      <c r="M53" s="59"/>
      <c r="P53" s="30"/>
    </row>
    <row r="54" spans="1:16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6" x14ac:dyDescent="0.2">
      <c r="A55" s="5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6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6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6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6" x14ac:dyDescent="0.2">
      <c r="A59" s="14"/>
      <c r="B59" s="14"/>
      <c r="C59" s="14"/>
      <c r="D59" s="60"/>
      <c r="E59" s="14"/>
      <c r="F59" s="14"/>
      <c r="G59" s="14"/>
      <c r="H59" s="14"/>
      <c r="I59" s="14"/>
      <c r="J59" s="14"/>
      <c r="K59" s="14"/>
      <c r="L59" s="14"/>
      <c r="M59" s="14"/>
    </row>
    <row r="60" spans="1:16" x14ac:dyDescent="0.2">
      <c r="A60" s="14"/>
      <c r="B60" s="14"/>
      <c r="C60" s="14"/>
      <c r="D60" s="60"/>
      <c r="E60" s="14"/>
      <c r="F60" s="14"/>
      <c r="G60" s="14"/>
      <c r="H60" s="14"/>
      <c r="I60" s="14"/>
      <c r="J60" s="14"/>
      <c r="K60" s="14"/>
      <c r="L60" s="14"/>
      <c r="M60" s="14"/>
    </row>
    <row r="61" spans="1:16" x14ac:dyDescent="0.2">
      <c r="A61" s="14"/>
      <c r="B61" s="14"/>
      <c r="C61" s="14"/>
      <c r="D61" s="60"/>
      <c r="E61" s="14"/>
      <c r="F61" s="14"/>
      <c r="G61" s="14"/>
      <c r="H61" s="14"/>
      <c r="I61" s="14"/>
      <c r="J61" s="14"/>
      <c r="K61" s="14"/>
      <c r="L61" s="14"/>
      <c r="M61" s="14"/>
    </row>
    <row r="62" spans="1:16" x14ac:dyDescent="0.2">
      <c r="A62" s="14"/>
      <c r="B62" s="14"/>
      <c r="C62" s="14"/>
      <c r="D62" s="60"/>
      <c r="E62" s="61"/>
      <c r="F62" s="14"/>
      <c r="G62" s="14"/>
      <c r="H62" s="14"/>
      <c r="I62" s="14"/>
      <c r="J62" s="14"/>
      <c r="K62" s="14"/>
      <c r="L62" s="14"/>
      <c r="M62" s="14"/>
    </row>
    <row r="63" spans="1:16" x14ac:dyDescent="0.2">
      <c r="A63" s="14"/>
      <c r="B63" s="14"/>
      <c r="C63" s="14"/>
      <c r="D63" s="60"/>
      <c r="E63" s="61"/>
      <c r="F63" s="14"/>
      <c r="G63" s="14"/>
      <c r="H63" s="14"/>
      <c r="I63" s="14"/>
      <c r="J63" s="14"/>
      <c r="K63" s="14"/>
      <c r="L63" s="14"/>
      <c r="M63" s="14"/>
    </row>
    <row r="64" spans="1:16" x14ac:dyDescent="0.2">
      <c r="A64" s="14"/>
      <c r="B64" s="14"/>
      <c r="C64" s="14"/>
      <c r="D64" s="60"/>
      <c r="E64" s="62"/>
      <c r="F64" s="14"/>
      <c r="G64" s="14"/>
      <c r="H64" s="14"/>
      <c r="I64" s="14"/>
      <c r="J64" s="14"/>
      <c r="K64" s="14"/>
      <c r="L64" s="14"/>
      <c r="M64" s="14"/>
    </row>
    <row r="65" spans="1:13" x14ac:dyDescent="0.2">
      <c r="A65" s="14"/>
      <c r="B65" s="14"/>
      <c r="C65" s="14"/>
      <c r="D65" s="60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">
      <c r="A66" s="55"/>
      <c r="B66" s="14"/>
      <c r="C66" s="14"/>
      <c r="D66" s="60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">
      <c r="A70" s="14"/>
      <c r="B70" s="14"/>
      <c r="C70" s="14"/>
      <c r="D70" s="60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">
      <c r="A71" s="14"/>
      <c r="B71" s="14"/>
      <c r="C71" s="14"/>
      <c r="D71" s="60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">
      <c r="A72" s="14"/>
      <c r="B72" s="14"/>
      <c r="C72" s="14"/>
      <c r="D72" s="60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">
      <c r="A73" s="14"/>
      <c r="B73" s="14"/>
      <c r="C73" s="14"/>
      <c r="D73" s="60"/>
      <c r="E73" s="61"/>
      <c r="F73" s="14"/>
      <c r="G73" s="14"/>
      <c r="H73" s="14"/>
      <c r="I73" s="14"/>
      <c r="J73" s="14"/>
      <c r="K73" s="14"/>
      <c r="L73" s="14"/>
      <c r="M73" s="14"/>
    </row>
    <row r="74" spans="1:13" x14ac:dyDescent="0.2">
      <c r="A74" s="14"/>
      <c r="B74" s="14"/>
      <c r="C74" s="14"/>
      <c r="D74" s="60"/>
      <c r="E74" s="61"/>
      <c r="F74" s="14"/>
      <c r="G74" s="14"/>
      <c r="H74" s="14"/>
      <c r="I74" s="14"/>
      <c r="J74" s="14"/>
      <c r="K74" s="14"/>
      <c r="L74" s="14"/>
      <c r="M74" s="14"/>
    </row>
    <row r="75" spans="1:13" x14ac:dyDescent="0.2">
      <c r="A75" s="14"/>
      <c r="B75" s="14"/>
      <c r="C75" s="14"/>
      <c r="D75" s="60"/>
      <c r="E75" s="62"/>
      <c r="F75" s="14"/>
      <c r="G75" s="14"/>
      <c r="H75" s="14"/>
      <c r="I75" s="14"/>
      <c r="J75" s="14"/>
      <c r="K75" s="14"/>
      <c r="L75" s="14"/>
      <c r="M75" s="14"/>
    </row>
    <row r="76" spans="1:13" x14ac:dyDescent="0.2">
      <c r="A76" s="14"/>
      <c r="B76" s="14"/>
      <c r="C76" s="14"/>
      <c r="D76" s="60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2">
      <c r="A78" s="55"/>
      <c r="B78" s="14"/>
      <c r="C78" s="14"/>
      <c r="D78" s="14"/>
      <c r="E78" s="14"/>
      <c r="F78" s="14"/>
    </row>
    <row r="79" spans="1:13" x14ac:dyDescent="0.2">
      <c r="A79" s="14"/>
      <c r="B79" s="14"/>
      <c r="C79" s="14"/>
      <c r="D79" s="14"/>
      <c r="E79" s="14"/>
      <c r="F79" s="14"/>
    </row>
    <row r="80" spans="1:13" x14ac:dyDescent="0.2">
      <c r="A80" s="14"/>
      <c r="B80" s="14"/>
      <c r="C80" s="14"/>
      <c r="D80" s="14"/>
      <c r="E80" s="14"/>
      <c r="F80" s="14"/>
    </row>
    <row r="81" spans="1:6" x14ac:dyDescent="0.2">
      <c r="A81" s="14"/>
      <c r="B81" s="14"/>
      <c r="C81" s="14"/>
      <c r="D81" s="60"/>
      <c r="E81" s="14"/>
      <c r="F81" s="14"/>
    </row>
    <row r="82" spans="1:6" x14ac:dyDescent="0.2">
      <c r="A82" s="14"/>
      <c r="B82" s="14"/>
      <c r="C82" s="14"/>
      <c r="D82" s="60"/>
      <c r="E82" s="14"/>
      <c r="F82" s="14"/>
    </row>
    <row r="83" spans="1:6" x14ac:dyDescent="0.2">
      <c r="A83" s="14"/>
      <c r="B83" s="14"/>
      <c r="C83" s="14"/>
      <c r="D83" s="60"/>
      <c r="E83" s="14"/>
      <c r="F83" s="14"/>
    </row>
    <row r="84" spans="1:6" x14ac:dyDescent="0.2">
      <c r="A84" s="14"/>
      <c r="B84" s="14"/>
      <c r="C84" s="14"/>
      <c r="D84" s="60"/>
      <c r="E84" s="61"/>
      <c r="F84" s="14"/>
    </row>
    <row r="85" spans="1:6" x14ac:dyDescent="0.2">
      <c r="A85" s="14"/>
      <c r="B85" s="14"/>
      <c r="C85" s="14"/>
      <c r="D85" s="60"/>
      <c r="E85" s="61"/>
      <c r="F85" s="14"/>
    </row>
    <row r="86" spans="1:6" x14ac:dyDescent="0.2">
      <c r="A86" s="14"/>
      <c r="B86" s="14"/>
      <c r="C86" s="14"/>
      <c r="D86" s="60"/>
      <c r="E86" s="62"/>
      <c r="F86" s="14"/>
    </row>
    <row r="87" spans="1:6" x14ac:dyDescent="0.2">
      <c r="A87" s="14"/>
      <c r="B87" s="14"/>
      <c r="C87" s="14"/>
      <c r="D87" s="60"/>
      <c r="E87" s="14"/>
      <c r="F87" s="14"/>
    </row>
    <row r="88" spans="1:6" x14ac:dyDescent="0.2">
      <c r="A88" s="14"/>
      <c r="B88" s="14"/>
      <c r="C88" s="14"/>
      <c r="D88" s="14"/>
      <c r="E88" s="14"/>
      <c r="F88" s="14"/>
    </row>
  </sheetData>
  <printOptions horizontalCentered="1"/>
  <pageMargins left="0.25" right="0.25" top="0.75" bottom="0.75" header="0.3" footer="0.3"/>
  <pageSetup scale="88" orientation="landscape" r:id="rId1"/>
  <headerFooter alignWithMargins="0">
    <oddFooter xml:space="preserve">&amp;L&amp;F&amp;RPrepared by Mike Escaname 
Health &amp; Human Services Dept. 
04/03/2013 
</oddFooter>
  </headerFooter>
  <rowBreaks count="1" manualBreakCount="1">
    <brk id="41" max="12" man="1"/>
  </rowBreak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8" r:id="rId4">
          <objectPr defaultSize="0" autoPict="0" r:id="rId5">
            <anchor moveWithCells="1">
              <from>
                <xdr:col>3</xdr:col>
                <xdr:colOff>0</xdr:colOff>
                <xdr:row>32</xdr:row>
                <xdr:rowOff>28575</xdr:rowOff>
              </from>
              <to>
                <xdr:col>3</xdr:col>
                <xdr:colOff>1009650</xdr:colOff>
                <xdr:row>33</xdr:row>
                <xdr:rowOff>133350</xdr:rowOff>
              </to>
            </anchor>
          </objectPr>
        </oleObject>
      </mc:Choice>
      <mc:Fallback>
        <oleObject progId="Acrobat Document" dvAspect="DVASPECT_ICON" shapeId="1028" r:id="rId4"/>
      </mc:Fallback>
    </mc:AlternateContent>
    <mc:AlternateContent xmlns:mc="http://schemas.openxmlformats.org/markup-compatibility/2006">
      <mc:Choice Requires="x14">
        <oleObject progId="Acrobat Document" dvAspect="DVASPECT_ICON" shapeId="1029" r:id="rId6">
          <objectPr defaultSize="0" autoPict="0" r:id="rId7">
            <anchor moveWithCells="1">
              <from>
                <xdr:col>2</xdr:col>
                <xdr:colOff>609600</xdr:colOff>
                <xdr:row>34</xdr:row>
                <xdr:rowOff>0</xdr:rowOff>
              </from>
              <to>
                <xdr:col>3</xdr:col>
                <xdr:colOff>1000125</xdr:colOff>
                <xdr:row>35</xdr:row>
                <xdr:rowOff>142875</xdr:rowOff>
              </to>
            </anchor>
          </objectPr>
        </oleObject>
      </mc:Choice>
      <mc:Fallback>
        <oleObject progId="Acrobat Document" dvAspect="DVASPECT_ICON" shapeId="1029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PHEP FY 13 SAL PROJ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2013-04-03T20:59:05Z</cp:lastPrinted>
  <dcterms:created xsi:type="dcterms:W3CDTF">2013-04-03T16:28:02Z</dcterms:created>
  <dcterms:modified xsi:type="dcterms:W3CDTF">2013-04-03T21:20:52Z</dcterms:modified>
</cp:coreProperties>
</file>