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18795" windowHeight="11250"/>
  </bookViews>
  <sheets>
    <sheet name="PHEP FY 13 SAL PROJ 062013" sheetId="1" r:id="rId1"/>
  </sheets>
  <calcPr calcId="145621"/>
</workbook>
</file>

<file path=xl/calcChain.xml><?xml version="1.0" encoding="utf-8"?>
<calcChain xmlns="http://schemas.openxmlformats.org/spreadsheetml/2006/main">
  <c r="G26" i="1" l="1"/>
  <c r="E25" i="1"/>
  <c r="E26" i="1" s="1"/>
  <c r="E27" i="1" s="1"/>
  <c r="E28" i="1" s="1"/>
  <c r="E29" i="1" s="1"/>
  <c r="E30" i="1" s="1"/>
  <c r="G21" i="1"/>
  <c r="D21" i="1"/>
  <c r="H18" i="1"/>
  <c r="I18" i="1" s="1"/>
  <c r="F18" i="1"/>
  <c r="H17" i="1"/>
  <c r="I17" i="1" s="1"/>
  <c r="F17" i="1"/>
  <c r="H16" i="1"/>
  <c r="I16" i="1" s="1"/>
  <c r="F16" i="1"/>
  <c r="H15" i="1"/>
  <c r="I15" i="1" s="1"/>
  <c r="F15" i="1"/>
  <c r="H14" i="1"/>
  <c r="I14" i="1" s="1"/>
  <c r="F14" i="1"/>
  <c r="H13" i="1"/>
  <c r="I13" i="1" s="1"/>
  <c r="F13" i="1"/>
  <c r="K13" i="1" s="1"/>
  <c r="H10" i="1"/>
  <c r="H21" i="1" s="1"/>
  <c r="F10" i="1"/>
  <c r="F21" i="1" s="1"/>
  <c r="I19" i="1" l="1"/>
  <c r="K15" i="1"/>
  <c r="K14" i="1"/>
  <c r="I10" i="1"/>
  <c r="I11" i="1" s="1"/>
  <c r="I21" i="1" l="1"/>
  <c r="K22" i="1" s="1"/>
</calcChain>
</file>

<file path=xl/comments1.xml><?xml version="1.0" encoding="utf-8"?>
<comments xmlns="http://schemas.openxmlformats.org/spreadsheetml/2006/main">
  <authors>
    <author>benito.luna</author>
  </authors>
  <commentList>
    <comment ref="K17" authorId="0">
      <text>
        <r>
          <rPr>
            <b/>
            <sz val="8"/>
            <color indexed="81"/>
            <rFont val="Tahoma"/>
            <family val="2"/>
          </rPr>
          <t>benito.luna:</t>
        </r>
        <r>
          <rPr>
            <sz val="8"/>
            <color indexed="81"/>
            <rFont val="Tahoma"/>
            <family val="2"/>
          </rPr>
          <t xml:space="preserve">
Cost of Salaries for remainding Pay Periods</t>
        </r>
      </text>
    </comment>
    <comment ref="K18" authorId="0">
      <text>
        <r>
          <rPr>
            <b/>
            <sz val="8"/>
            <color indexed="81"/>
            <rFont val="Tahoma"/>
            <family val="2"/>
          </rPr>
          <t>benito.luna:</t>
        </r>
        <r>
          <rPr>
            <sz val="8"/>
            <color indexed="81"/>
            <rFont val="Tahoma"/>
            <family val="2"/>
          </rPr>
          <t xml:space="preserve">
figure represents 30% of the total remainding Salary Exp. ($297,084.28) </t>
        </r>
      </text>
    </comment>
  </commentList>
</comments>
</file>

<file path=xl/sharedStrings.xml><?xml version="1.0" encoding="utf-8"?>
<sst xmlns="http://schemas.openxmlformats.org/spreadsheetml/2006/main" count="46" uniqueCount="44">
  <si>
    <t>PHEP FY 13</t>
  </si>
  <si>
    <t>GRANT ENDING 08/31/2013</t>
  </si>
  <si>
    <t>Projection of Salaries and Fringes for the remainder of the PHEP FY 13 period ending 08/31/13</t>
  </si>
  <si>
    <t>*COST PER</t>
  </si>
  <si>
    <t>REMAINING</t>
  </si>
  <si>
    <t xml:space="preserve">COST FOR </t>
  </si>
  <si>
    <t xml:space="preserve">BUDGET </t>
  </si>
  <si>
    <t>ANTICIPATED</t>
  </si>
  <si>
    <t>PAY PERIOD</t>
  </si>
  <si>
    <t>PAY PERIODS</t>
  </si>
  <si>
    <t>REMAINING PDS</t>
  </si>
  <si>
    <t>BALANCE</t>
  </si>
  <si>
    <t>SURPLUS</t>
  </si>
  <si>
    <t>(DEFICIT)</t>
  </si>
  <si>
    <t>Salaries-F/T</t>
  </si>
  <si>
    <t>Sub-Total Pay</t>
  </si>
  <si>
    <t>Health Insurance</t>
  </si>
  <si>
    <t>Life Insurance</t>
  </si>
  <si>
    <t>Fica</t>
  </si>
  <si>
    <t>Retirement</t>
  </si>
  <si>
    <t>Unemployment Comp.</t>
  </si>
  <si>
    <t>Worker's Comp</t>
  </si>
  <si>
    <t xml:space="preserve">Sub-Fringes </t>
  </si>
  <si>
    <t/>
  </si>
  <si>
    <t xml:space="preserve">Notes: </t>
  </si>
  <si>
    <t>Pay Periods Remaining at 06/20/2013:</t>
  </si>
  <si>
    <t xml:space="preserve">Cost per Pay Period amounts include </t>
  </si>
  <si>
    <t>pp 13</t>
  </si>
  <si>
    <t>the highest amount expensed per pay period</t>
  </si>
  <si>
    <t>pp 14</t>
  </si>
  <si>
    <t xml:space="preserve">during 2013.  </t>
  </si>
  <si>
    <t>pp 15</t>
  </si>
  <si>
    <t xml:space="preserve">This grant's categorical budget includes the </t>
  </si>
  <si>
    <t>pp 16</t>
  </si>
  <si>
    <t xml:space="preserve">10% match.  The available balance is </t>
  </si>
  <si>
    <t>pp 17</t>
  </si>
  <si>
    <t xml:space="preserve">calculated using only 90% of the budgeted </t>
  </si>
  <si>
    <t>pp 18</t>
  </si>
  <si>
    <t xml:space="preserve">amounts to account for the 10% match that is </t>
  </si>
  <si>
    <t>pp 19</t>
  </si>
  <si>
    <t>5 days only</t>
  </si>
  <si>
    <t xml:space="preserve">included in the budgeted amounts. </t>
  </si>
  <si>
    <t>PHEP Summary Exp Report --&gt;</t>
  </si>
  <si>
    <t>PHEP Detail Exp Report -----&gt;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</si>
</sst>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B050"/>
      <name val="Arial"/>
      <family val="2"/>
    </font>
    <font>
      <sz val="10"/>
      <color indexed="12"/>
      <name val="Arial"/>
      <family val="2"/>
    </font>
    <font>
      <b/>
      <sz val="10"/>
      <color rgb="FF0000CC"/>
      <name val="Arial"/>
      <family val="2"/>
    </font>
    <font>
      <b/>
      <sz val="10"/>
      <color rgb="FFFF0000"/>
      <name val="Arial"/>
      <family val="2"/>
    </font>
    <font>
      <b/>
      <sz val="10"/>
      <color indexed="12"/>
      <name val="Arial"/>
      <family val="2"/>
    </font>
    <font>
      <b/>
      <sz val="10"/>
      <color indexed="2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0" fillId="0" borderId="0" xfId="0" applyBorder="1"/>
    <xf numFmtId="0" fontId="2" fillId="0" borderId="5" xfId="0" applyFont="1" applyBorder="1"/>
    <xf numFmtId="0" fontId="2" fillId="0" borderId="6" xfId="0" applyFont="1" applyBorder="1"/>
    <xf numFmtId="14" fontId="2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0" borderId="9" xfId="0" applyFont="1" applyBorder="1"/>
    <xf numFmtId="9" fontId="2" fillId="2" borderId="9" xfId="0" applyNumberFormat="1" applyFont="1" applyFill="1" applyBorder="1" applyAlignment="1">
      <alignment horizontal="center"/>
    </xf>
    <xf numFmtId="9" fontId="5" fillId="3" borderId="9" xfId="0" applyNumberFormat="1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0" fillId="0" borderId="11" xfId="0" applyBorder="1"/>
    <xf numFmtId="0" fontId="2" fillId="0" borderId="3" xfId="0" applyFont="1" applyBorder="1"/>
    <xf numFmtId="14" fontId="2" fillId="0" borderId="3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3" xfId="0" applyBorder="1"/>
    <xf numFmtId="0" fontId="0" fillId="0" borderId="12" xfId="0" applyBorder="1"/>
    <xf numFmtId="0" fontId="0" fillId="0" borderId="13" xfId="0" applyBorder="1"/>
    <xf numFmtId="44" fontId="0" fillId="0" borderId="13" xfId="0" applyNumberFormat="1" applyBorder="1"/>
    <xf numFmtId="0" fontId="0" fillId="0" borderId="2" xfId="0" applyFill="1" applyBorder="1"/>
    <xf numFmtId="44" fontId="0" fillId="0" borderId="1" xfId="0" applyNumberFormat="1" applyBorder="1"/>
    <xf numFmtId="44" fontId="0" fillId="0" borderId="1" xfId="0" applyNumberFormat="1" applyFill="1" applyBorder="1"/>
    <xf numFmtId="44" fontId="1" fillId="0" borderId="2" xfId="0" applyNumberFormat="1" applyFont="1" applyFill="1" applyBorder="1"/>
    <xf numFmtId="0" fontId="0" fillId="4" borderId="13" xfId="0" applyFill="1" applyBorder="1"/>
    <xf numFmtId="44" fontId="0" fillId="4" borderId="13" xfId="0" applyNumberFormat="1" applyFill="1" applyBorder="1"/>
    <xf numFmtId="0" fontId="0" fillId="4" borderId="2" xfId="0" applyFill="1" applyBorder="1"/>
    <xf numFmtId="44" fontId="0" fillId="4" borderId="1" xfId="0" applyNumberFormat="1" applyFill="1" applyBorder="1"/>
    <xf numFmtId="44" fontId="7" fillId="4" borderId="2" xfId="0" applyNumberFormat="1" applyFont="1" applyFill="1" applyBorder="1"/>
    <xf numFmtId="44" fontId="0" fillId="0" borderId="2" xfId="0" applyNumberFormat="1" applyFont="1" applyFill="1" applyBorder="1"/>
    <xf numFmtId="44" fontId="1" fillId="0" borderId="0" xfId="0" applyNumberFormat="1" applyFont="1" applyFill="1" applyBorder="1"/>
    <xf numFmtId="44" fontId="0" fillId="0" borderId="0" xfId="0" applyNumberFormat="1"/>
    <xf numFmtId="0" fontId="0" fillId="0" borderId="13" xfId="0" applyFill="1" applyBorder="1"/>
    <xf numFmtId="44" fontId="0" fillId="0" borderId="13" xfId="0" quotePrefix="1" applyNumberFormat="1" applyBorder="1"/>
    <xf numFmtId="0" fontId="0" fillId="0" borderId="6" xfId="0" applyBorder="1"/>
    <xf numFmtId="0" fontId="0" fillId="0" borderId="5" xfId="0" applyBorder="1"/>
    <xf numFmtId="44" fontId="0" fillId="0" borderId="6" xfId="0" applyNumberFormat="1" applyBorder="1"/>
    <xf numFmtId="44" fontId="0" fillId="0" borderId="13" xfId="0" applyNumberFormat="1" applyFill="1" applyBorder="1"/>
    <xf numFmtId="0" fontId="0" fillId="4" borderId="3" xfId="0" applyFill="1" applyBorder="1"/>
    <xf numFmtId="44" fontId="0" fillId="4" borderId="3" xfId="0" quotePrefix="1" applyNumberFormat="1" applyFill="1" applyBorder="1"/>
    <xf numFmtId="0" fontId="0" fillId="4" borderId="1" xfId="0" applyFill="1" applyBorder="1"/>
    <xf numFmtId="44" fontId="0" fillId="4" borderId="3" xfId="0" applyNumberFormat="1" applyFill="1" applyBorder="1"/>
    <xf numFmtId="0" fontId="0" fillId="0" borderId="1" xfId="0" applyBorder="1"/>
    <xf numFmtId="0" fontId="0" fillId="0" borderId="2" xfId="0" applyBorder="1"/>
    <xf numFmtId="0" fontId="0" fillId="0" borderId="14" xfId="0" applyBorder="1"/>
    <xf numFmtId="44" fontId="2" fillId="0" borderId="6" xfId="0" applyNumberFormat="1" applyFont="1" applyBorder="1"/>
    <xf numFmtId="44" fontId="2" fillId="0" borderId="5" xfId="0" applyNumberFormat="1" applyFont="1" applyBorder="1"/>
    <xf numFmtId="44" fontId="7" fillId="5" borderId="5" xfId="0" applyNumberFormat="1" applyFont="1" applyFill="1" applyBorder="1"/>
    <xf numFmtId="44" fontId="2" fillId="0" borderId="0" xfId="0" applyNumberFormat="1" applyFont="1" applyFill="1" applyBorder="1"/>
    <xf numFmtId="44" fontId="2" fillId="6" borderId="15" xfId="0" applyNumberFormat="1" applyFont="1" applyFill="1" applyBorder="1"/>
    <xf numFmtId="0" fontId="0" fillId="0" borderId="0" xfId="0" applyNumberFormat="1" applyFill="1"/>
    <xf numFmtId="14" fontId="0" fillId="0" borderId="0" xfId="0" applyNumberFormat="1"/>
    <xf numFmtId="0" fontId="8" fillId="0" borderId="0" xfId="0" applyFont="1"/>
    <xf numFmtId="0" fontId="0" fillId="0" borderId="0" xfId="0" applyFont="1"/>
    <xf numFmtId="0" fontId="0" fillId="0" borderId="0" xfId="0" applyNumberFormat="1"/>
    <xf numFmtId="44" fontId="0" fillId="0" borderId="0" xfId="0" applyNumberFormat="1" applyBorder="1" applyAlignment="1"/>
    <xf numFmtId="43" fontId="0" fillId="0" borderId="0" xfId="1" applyFont="1"/>
    <xf numFmtId="10" fontId="0" fillId="0" borderId="0" xfId="0" applyNumberFormat="1"/>
    <xf numFmtId="43" fontId="0" fillId="0" borderId="0" xfId="1" applyFont="1" applyFill="1" applyBorder="1"/>
    <xf numFmtId="9" fontId="0" fillId="0" borderId="0" xfId="0" applyNumberFormat="1"/>
    <xf numFmtId="43" fontId="5" fillId="0" borderId="0" xfId="1" applyFont="1" applyFill="1" applyBorder="1"/>
    <xf numFmtId="43" fontId="0" fillId="0" borderId="0" xfId="1" applyFont="1" applyBorder="1"/>
    <xf numFmtId="10" fontId="0" fillId="0" borderId="0" xfId="0" applyNumberFormat="1" applyBorder="1"/>
    <xf numFmtId="9" fontId="0" fillId="0" borderId="0" xfId="0" applyNumberFormat="1" applyBorder="1"/>
    <xf numFmtId="0" fontId="2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31</xdr:row>
          <xdr:rowOff>152400</xdr:rowOff>
        </xdr:from>
        <xdr:to>
          <xdr:col>3</xdr:col>
          <xdr:colOff>1009650</xdr:colOff>
          <xdr:row>33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34</xdr:row>
          <xdr:rowOff>0</xdr:rowOff>
        </xdr:from>
        <xdr:to>
          <xdr:col>3</xdr:col>
          <xdr:colOff>1000125</xdr:colOff>
          <xdr:row>35</xdr:row>
          <xdr:rowOff>28575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6"/>
  <sheetViews>
    <sheetView tabSelected="1" zoomScaleNormal="100" workbookViewId="0">
      <selection activeCell="G37" sqref="G37"/>
    </sheetView>
  </sheetViews>
  <sheetFormatPr defaultRowHeight="12.75" x14ac:dyDescent="0.2"/>
  <cols>
    <col min="4" max="4" width="15.5703125" customWidth="1"/>
    <col min="5" max="5" width="11.28515625" customWidth="1"/>
    <col min="6" max="6" width="16.140625" customWidth="1"/>
    <col min="7" max="8" width="16.85546875" customWidth="1"/>
    <col min="9" max="9" width="15.42578125" customWidth="1"/>
    <col min="10" max="10" width="11.5703125" bestFit="1" customWidth="1"/>
    <col min="11" max="11" width="20.42578125" hidden="1" customWidth="1"/>
    <col min="12" max="12" width="0" hidden="1" customWidth="1"/>
    <col min="13" max="13" width="16" customWidth="1"/>
    <col min="16" max="16" width="12.28515625" bestFit="1" customWidth="1"/>
  </cols>
  <sheetData>
    <row r="1" spans="1:11" x14ac:dyDescent="0.2">
      <c r="A1" s="1" t="s">
        <v>0</v>
      </c>
    </row>
    <row r="2" spans="1:11" x14ac:dyDescent="0.2">
      <c r="A2" s="2" t="s">
        <v>1</v>
      </c>
    </row>
    <row r="3" spans="1:11" x14ac:dyDescent="0.2">
      <c r="B3" s="3" t="s">
        <v>2</v>
      </c>
      <c r="C3" s="3"/>
      <c r="D3" s="3"/>
      <c r="E3" s="3"/>
      <c r="F3" s="3"/>
      <c r="G3" s="1"/>
      <c r="H3" s="1"/>
    </row>
    <row r="4" spans="1:11" x14ac:dyDescent="0.2">
      <c r="B4" s="4"/>
    </row>
    <row r="5" spans="1:11" ht="20.25" customHeight="1" x14ac:dyDescent="0.2">
      <c r="D5" s="5" t="s">
        <v>3</v>
      </c>
      <c r="E5" s="6" t="s">
        <v>4</v>
      </c>
      <c r="F5" s="5" t="s">
        <v>5</v>
      </c>
      <c r="G5" s="5" t="s">
        <v>6</v>
      </c>
      <c r="H5" s="5" t="s">
        <v>6</v>
      </c>
      <c r="I5" s="7" t="s">
        <v>7</v>
      </c>
    </row>
    <row r="6" spans="1:11" ht="29.25" customHeight="1" x14ac:dyDescent="0.2">
      <c r="D6" s="8" t="s">
        <v>8</v>
      </c>
      <c r="E6" s="9" t="s">
        <v>9</v>
      </c>
      <c r="F6" s="8" t="s">
        <v>10</v>
      </c>
      <c r="G6" s="8" t="s">
        <v>11</v>
      </c>
      <c r="H6" s="8" t="s">
        <v>11</v>
      </c>
      <c r="I6" s="10" t="s">
        <v>12</v>
      </c>
    </row>
    <row r="7" spans="1:11" ht="15" customHeight="1" x14ac:dyDescent="0.2">
      <c r="A7" s="11"/>
      <c r="B7" s="11"/>
      <c r="C7" s="11"/>
      <c r="D7" s="12"/>
      <c r="E7" s="13"/>
      <c r="F7" s="13"/>
      <c r="G7" s="14">
        <v>41445</v>
      </c>
      <c r="H7" s="14">
        <v>41445</v>
      </c>
      <c r="I7" s="15" t="s">
        <v>13</v>
      </c>
      <c r="J7" s="11"/>
    </row>
    <row r="8" spans="1:11" ht="15" customHeight="1" thickBot="1" x14ac:dyDescent="0.25">
      <c r="A8" s="16"/>
      <c r="B8" s="16"/>
      <c r="C8" s="17"/>
      <c r="D8" s="18"/>
      <c r="E8" s="18"/>
      <c r="F8" s="18"/>
      <c r="G8" s="19">
        <v>1</v>
      </c>
      <c r="H8" s="20">
        <v>0.9</v>
      </c>
      <c r="I8" s="21"/>
      <c r="J8" s="11"/>
    </row>
    <row r="9" spans="1:11" x14ac:dyDescent="0.2">
      <c r="A9" s="11"/>
      <c r="B9" s="11"/>
      <c r="C9" s="22"/>
      <c r="D9" s="13"/>
      <c r="E9" s="23"/>
      <c r="F9" s="23"/>
      <c r="G9" s="24"/>
      <c r="H9" s="24"/>
      <c r="I9" s="25"/>
      <c r="J9" s="11"/>
    </row>
    <row r="10" spans="1:11" x14ac:dyDescent="0.2">
      <c r="A10" s="26" t="s">
        <v>14</v>
      </c>
      <c r="B10" s="27"/>
      <c r="C10" s="28">
        <v>113</v>
      </c>
      <c r="D10" s="29">
        <v>17987.48</v>
      </c>
      <c r="E10" s="30">
        <v>6.5</v>
      </c>
      <c r="F10" s="31">
        <f>(D10*E10)</f>
        <v>116918.62</v>
      </c>
      <c r="G10" s="32">
        <v>133217.10999999999</v>
      </c>
      <c r="H10" s="32">
        <f>G10*0.9</f>
        <v>119895.39899999999</v>
      </c>
      <c r="I10" s="33">
        <f>SUM(H10-F10)</f>
        <v>2976.778999999995</v>
      </c>
      <c r="J10" s="11"/>
    </row>
    <row r="11" spans="1:11" x14ac:dyDescent="0.2">
      <c r="A11" s="23" t="s">
        <v>15</v>
      </c>
      <c r="C11" s="34"/>
      <c r="D11" s="35"/>
      <c r="E11" s="36"/>
      <c r="F11" s="37"/>
      <c r="G11" s="37"/>
      <c r="H11" s="37"/>
      <c r="I11" s="38">
        <f>SUM(I10:I10)</f>
        <v>2976.778999999995</v>
      </c>
      <c r="J11" s="11"/>
    </row>
    <row r="12" spans="1:11" x14ac:dyDescent="0.2">
      <c r="A12" s="26"/>
      <c r="B12" s="27"/>
      <c r="C12" s="28"/>
      <c r="D12" s="29"/>
      <c r="E12" s="30"/>
      <c r="F12" s="31"/>
      <c r="G12" s="32"/>
      <c r="H12" s="32"/>
      <c r="I12" s="33"/>
      <c r="J12" s="11"/>
    </row>
    <row r="13" spans="1:11" x14ac:dyDescent="0.2">
      <c r="A13" s="26" t="s">
        <v>16</v>
      </c>
      <c r="B13" s="27"/>
      <c r="C13" s="28">
        <v>211</v>
      </c>
      <c r="D13" s="29">
        <v>1892.96</v>
      </c>
      <c r="E13" s="30">
        <v>6.5</v>
      </c>
      <c r="F13" s="31">
        <f t="shared" ref="F13:F18" si="0">(D13*E13)</f>
        <v>12304.24</v>
      </c>
      <c r="G13" s="32">
        <v>14353.23</v>
      </c>
      <c r="H13" s="32">
        <f>G13*0.9</f>
        <v>12917.906999999999</v>
      </c>
      <c r="I13" s="39">
        <f>SUM(H13-F13)</f>
        <v>613.66699999999946</v>
      </c>
      <c r="J13" s="40"/>
      <c r="K13" s="41">
        <f>SUM(F13:F18)</f>
        <v>34454.65</v>
      </c>
    </row>
    <row r="14" spans="1:11" x14ac:dyDescent="0.2">
      <c r="A14" s="26" t="s">
        <v>17</v>
      </c>
      <c r="B14" s="27"/>
      <c r="C14" s="28">
        <v>212</v>
      </c>
      <c r="D14" s="29">
        <v>24.56</v>
      </c>
      <c r="E14" s="42">
        <v>3</v>
      </c>
      <c r="F14" s="31">
        <f t="shared" si="0"/>
        <v>73.679999999999993</v>
      </c>
      <c r="G14" s="32">
        <v>119.91</v>
      </c>
      <c r="H14" s="32">
        <f t="shared" ref="H14:H18" si="1">G14*0.9</f>
        <v>107.919</v>
      </c>
      <c r="I14" s="33">
        <f t="shared" ref="I14:I18" si="2">SUM(H14-F14)</f>
        <v>34.239000000000004</v>
      </c>
      <c r="J14" s="11"/>
      <c r="K14" s="41">
        <f>SUM(K13:K13)</f>
        <v>34454.65</v>
      </c>
    </row>
    <row r="15" spans="1:11" x14ac:dyDescent="0.2">
      <c r="A15" s="26" t="s">
        <v>18</v>
      </c>
      <c r="B15" s="27"/>
      <c r="C15" s="28">
        <v>220</v>
      </c>
      <c r="D15" s="29">
        <v>1382.54</v>
      </c>
      <c r="E15" s="30">
        <v>6.5</v>
      </c>
      <c r="F15" s="31">
        <f t="shared" si="0"/>
        <v>8986.51</v>
      </c>
      <c r="G15" s="32">
        <v>10800.27</v>
      </c>
      <c r="H15" s="32">
        <f t="shared" si="1"/>
        <v>9720.2430000000004</v>
      </c>
      <c r="I15" s="33">
        <f t="shared" si="2"/>
        <v>733.73300000000017</v>
      </c>
      <c r="J15" s="40"/>
      <c r="K15">
        <f>K13/K14</f>
        <v>1</v>
      </c>
    </row>
    <row r="16" spans="1:11" x14ac:dyDescent="0.2">
      <c r="A16" s="26" t="s">
        <v>19</v>
      </c>
      <c r="B16" s="27"/>
      <c r="C16" s="28">
        <v>230</v>
      </c>
      <c r="D16" s="43">
        <v>1888.67</v>
      </c>
      <c r="E16" s="30">
        <v>6.5</v>
      </c>
      <c r="F16" s="31">
        <f t="shared" si="0"/>
        <v>12276.355</v>
      </c>
      <c r="G16" s="32">
        <v>16190.03</v>
      </c>
      <c r="H16" s="32">
        <f t="shared" si="1"/>
        <v>14571.027</v>
      </c>
      <c r="I16" s="33">
        <f t="shared" si="2"/>
        <v>2294.6720000000005</v>
      </c>
      <c r="J16" s="40"/>
    </row>
    <row r="17" spans="1:13" x14ac:dyDescent="0.2">
      <c r="A17" s="26" t="s">
        <v>20</v>
      </c>
      <c r="B17" s="27"/>
      <c r="C17" s="28">
        <v>250</v>
      </c>
      <c r="D17" s="43">
        <v>89.94</v>
      </c>
      <c r="E17" s="30">
        <v>6.5</v>
      </c>
      <c r="F17" s="31">
        <f t="shared" si="0"/>
        <v>584.61</v>
      </c>
      <c r="G17" s="32">
        <v>1769.02</v>
      </c>
      <c r="H17" s="32">
        <f t="shared" si="1"/>
        <v>1592.1179999999999</v>
      </c>
      <c r="I17" s="39">
        <f t="shared" si="2"/>
        <v>1007.5079999999999</v>
      </c>
      <c r="J17" s="11"/>
      <c r="K17" s="41"/>
    </row>
    <row r="18" spans="1:13" x14ac:dyDescent="0.2">
      <c r="A18" s="44" t="s">
        <v>21</v>
      </c>
      <c r="B18" s="22"/>
      <c r="C18" s="45">
        <v>260</v>
      </c>
      <c r="D18" s="46">
        <v>35.270000000000003</v>
      </c>
      <c r="E18" s="30">
        <v>6.5</v>
      </c>
      <c r="F18" s="31">
        <f t="shared" si="0"/>
        <v>229.25500000000002</v>
      </c>
      <c r="G18" s="47">
        <v>1671.02</v>
      </c>
      <c r="H18" s="47">
        <f t="shared" si="1"/>
        <v>1503.9180000000001</v>
      </c>
      <c r="I18" s="33">
        <f t="shared" si="2"/>
        <v>1274.663</v>
      </c>
      <c r="J18" s="40"/>
      <c r="K18" s="41"/>
    </row>
    <row r="19" spans="1:13" x14ac:dyDescent="0.2">
      <c r="A19" s="23" t="s">
        <v>22</v>
      </c>
      <c r="B19" s="11"/>
      <c r="C19" s="48"/>
      <c r="D19" s="49" t="s">
        <v>23</v>
      </c>
      <c r="E19" s="50"/>
      <c r="F19" s="37"/>
      <c r="G19" s="51"/>
      <c r="H19" s="51"/>
      <c r="I19" s="38">
        <f>SUM(I13:I18)</f>
        <v>5958.482</v>
      </c>
      <c r="J19" s="40"/>
      <c r="K19" s="41"/>
    </row>
    <row r="20" spans="1:13" x14ac:dyDescent="0.2">
      <c r="A20" s="52"/>
      <c r="B20" s="11"/>
      <c r="C20" s="52"/>
      <c r="D20" s="52"/>
      <c r="E20" s="52"/>
      <c r="F20" s="52"/>
      <c r="G20" s="52"/>
      <c r="H20" s="52"/>
      <c r="I20" s="53"/>
      <c r="J20" s="11"/>
    </row>
    <row r="21" spans="1:13" x14ac:dyDescent="0.2">
      <c r="A21" s="44"/>
      <c r="B21" s="54"/>
      <c r="C21" s="45"/>
      <c r="D21" s="55">
        <f>SUM(D10:D18)</f>
        <v>23301.42</v>
      </c>
      <c r="E21" s="44"/>
      <c r="F21" s="56">
        <f>SUM(F10:F18)</f>
        <v>151373.26999999999</v>
      </c>
      <c r="G21" s="55">
        <f>SUM(G10:G18)</f>
        <v>178120.58999999997</v>
      </c>
      <c r="H21" s="55">
        <f>SUM(H10:H18)</f>
        <v>160308.53099999996</v>
      </c>
      <c r="I21" s="57">
        <f>I11+I19</f>
        <v>8935.260999999995</v>
      </c>
      <c r="J21" s="58"/>
    </row>
    <row r="22" spans="1:13" ht="13.5" thickBot="1" x14ac:dyDescent="0.25">
      <c r="J22" s="11"/>
      <c r="K22" s="59">
        <f>SUM(I21)</f>
        <v>8935.260999999995</v>
      </c>
    </row>
    <row r="23" spans="1:13" ht="13.5" thickTop="1" x14ac:dyDescent="0.2">
      <c r="A23" t="s">
        <v>24</v>
      </c>
      <c r="E23" t="s">
        <v>25</v>
      </c>
      <c r="J23" s="11"/>
    </row>
    <row r="24" spans="1:13" x14ac:dyDescent="0.2">
      <c r="A24" t="s">
        <v>26</v>
      </c>
      <c r="E24" s="60">
        <v>1</v>
      </c>
      <c r="F24" t="s">
        <v>27</v>
      </c>
      <c r="G24" s="61">
        <v>41453</v>
      </c>
      <c r="H24" s="61"/>
      <c r="K24" s="61"/>
      <c r="M24" s="61"/>
    </row>
    <row r="25" spans="1:13" x14ac:dyDescent="0.2">
      <c r="A25" t="s">
        <v>28</v>
      </c>
      <c r="E25" s="60">
        <f>E24+1</f>
        <v>2</v>
      </c>
      <c r="F25" t="s">
        <v>29</v>
      </c>
      <c r="G25" s="61">
        <v>41467</v>
      </c>
      <c r="H25" s="61"/>
      <c r="K25" s="61"/>
      <c r="M25" s="61"/>
    </row>
    <row r="26" spans="1:13" x14ac:dyDescent="0.2">
      <c r="A26" t="s">
        <v>30</v>
      </c>
      <c r="E26" s="60">
        <f>E25+1</f>
        <v>3</v>
      </c>
      <c r="F26" t="s">
        <v>31</v>
      </c>
      <c r="G26" s="61">
        <f t="shared" ref="G26" si="3">G25+14</f>
        <v>41481</v>
      </c>
      <c r="H26" s="61"/>
      <c r="K26" s="61"/>
      <c r="M26" s="61"/>
    </row>
    <row r="27" spans="1:13" x14ac:dyDescent="0.2">
      <c r="A27" s="62" t="s">
        <v>32</v>
      </c>
      <c r="B27" s="62"/>
      <c r="C27" s="62"/>
      <c r="D27" s="62"/>
      <c r="E27" s="60">
        <f t="shared" ref="E27:E30" si="4">E26+1</f>
        <v>4</v>
      </c>
      <c r="F27" t="s">
        <v>33</v>
      </c>
      <c r="G27" s="61">
        <v>41495</v>
      </c>
      <c r="H27" s="61"/>
      <c r="K27" s="61"/>
      <c r="M27" s="61"/>
    </row>
    <row r="28" spans="1:13" x14ac:dyDescent="0.2">
      <c r="A28" s="62" t="s">
        <v>34</v>
      </c>
      <c r="B28" s="62"/>
      <c r="C28" s="62"/>
      <c r="D28" s="62"/>
      <c r="E28" s="60">
        <f t="shared" si="4"/>
        <v>5</v>
      </c>
      <c r="F28" t="s">
        <v>35</v>
      </c>
      <c r="G28" s="61">
        <v>41509</v>
      </c>
      <c r="H28" s="61"/>
      <c r="K28" s="61"/>
      <c r="M28" s="61"/>
    </row>
    <row r="29" spans="1:13" x14ac:dyDescent="0.2">
      <c r="A29" s="62" t="s">
        <v>36</v>
      </c>
      <c r="B29" s="62"/>
      <c r="C29" s="62"/>
      <c r="D29" s="62"/>
      <c r="E29" s="60">
        <f t="shared" si="4"/>
        <v>6</v>
      </c>
      <c r="F29" t="s">
        <v>37</v>
      </c>
      <c r="G29" s="61">
        <v>41523</v>
      </c>
      <c r="H29" s="61"/>
    </row>
    <row r="30" spans="1:13" x14ac:dyDescent="0.2">
      <c r="A30" s="62" t="s">
        <v>38</v>
      </c>
      <c r="E30" s="60">
        <f t="shared" si="4"/>
        <v>7</v>
      </c>
      <c r="F30" t="s">
        <v>39</v>
      </c>
      <c r="G30" s="61">
        <v>41537</v>
      </c>
      <c r="H30" t="s">
        <v>40</v>
      </c>
    </row>
    <row r="31" spans="1:13" x14ac:dyDescent="0.2">
      <c r="A31" s="62" t="s">
        <v>41</v>
      </c>
      <c r="E31" s="60"/>
      <c r="G31" s="61"/>
    </row>
    <row r="32" spans="1:13" x14ac:dyDescent="0.2">
      <c r="E32" s="60"/>
      <c r="H32" s="61"/>
    </row>
    <row r="33" spans="1:13" x14ac:dyDescent="0.2">
      <c r="A33" s="63" t="s">
        <v>42</v>
      </c>
      <c r="E33" s="60"/>
      <c r="H33" s="61"/>
    </row>
    <row r="34" spans="1:13" x14ac:dyDescent="0.2">
      <c r="E34" s="60"/>
      <c r="H34" s="61"/>
    </row>
    <row r="35" spans="1:13" x14ac:dyDescent="0.2">
      <c r="A35" s="63" t="s">
        <v>43</v>
      </c>
      <c r="E35" s="60"/>
      <c r="H35" s="61"/>
    </row>
    <row r="36" spans="1:13" x14ac:dyDescent="0.2">
      <c r="E36" s="64"/>
    </row>
    <row r="37" spans="1:13" x14ac:dyDescent="0.2">
      <c r="E37" s="11"/>
      <c r="G37" s="11"/>
      <c r="H37" s="11"/>
      <c r="I37" s="11"/>
      <c r="J37" s="11"/>
      <c r="M37" s="65"/>
    </row>
    <row r="38" spans="1:13" x14ac:dyDescent="0.2">
      <c r="A38" s="1"/>
      <c r="D38" s="66"/>
      <c r="M38" s="11"/>
    </row>
    <row r="39" spans="1:13" x14ac:dyDescent="0.2">
      <c r="M39" s="11"/>
    </row>
    <row r="40" spans="1:13" x14ac:dyDescent="0.2">
      <c r="M40" s="11"/>
    </row>
    <row r="41" spans="1:13" x14ac:dyDescent="0.2">
      <c r="M41" s="11"/>
    </row>
    <row r="42" spans="1:13" x14ac:dyDescent="0.2">
      <c r="D42" s="66"/>
      <c r="M42" s="11"/>
    </row>
    <row r="43" spans="1:13" x14ac:dyDescent="0.2">
      <c r="D43" s="66"/>
      <c r="M43" s="11"/>
    </row>
    <row r="44" spans="1:13" x14ac:dyDescent="0.2">
      <c r="D44" s="66"/>
      <c r="M44" s="11"/>
    </row>
    <row r="45" spans="1:13" x14ac:dyDescent="0.2">
      <c r="D45" s="66"/>
      <c r="E45" s="67"/>
      <c r="M45" s="11"/>
    </row>
    <row r="46" spans="1:13" x14ac:dyDescent="0.2">
      <c r="D46" s="66"/>
      <c r="E46" s="67"/>
      <c r="M46" s="11"/>
    </row>
    <row r="47" spans="1:13" x14ac:dyDescent="0.2">
      <c r="D47" s="68"/>
      <c r="E47" s="69"/>
      <c r="M47" s="11"/>
    </row>
    <row r="48" spans="1:13" x14ac:dyDescent="0.2">
      <c r="D48" s="68"/>
      <c r="E48" s="69"/>
      <c r="M48" s="11"/>
    </row>
    <row r="49" spans="1:13" x14ac:dyDescent="0.2">
      <c r="D49" s="70"/>
      <c r="M49" s="11"/>
    </row>
    <row r="50" spans="1:13" x14ac:dyDescent="0.2">
      <c r="A50" s="11"/>
      <c r="B50" s="11"/>
      <c r="C50" s="11"/>
      <c r="D50" s="68"/>
      <c r="E50" s="11"/>
      <c r="F50" s="11"/>
      <c r="G50" s="11"/>
      <c r="H50" s="11"/>
      <c r="I50" s="11"/>
      <c r="J50" s="11"/>
      <c r="K50" s="11"/>
      <c r="L50" s="11"/>
      <c r="M50" s="11"/>
    </row>
    <row r="51" spans="1:13" x14ac:dyDescent="0.2">
      <c r="A51" s="11"/>
      <c r="B51" s="11"/>
      <c r="C51" s="11"/>
      <c r="D51" s="71"/>
      <c r="E51" s="72"/>
      <c r="F51" s="11"/>
      <c r="G51" s="11"/>
      <c r="H51" s="11"/>
      <c r="I51" s="11"/>
      <c r="J51" s="11"/>
      <c r="K51" s="11"/>
      <c r="L51" s="11"/>
      <c r="M51" s="11"/>
    </row>
    <row r="52" spans="1:13" x14ac:dyDescent="0.2">
      <c r="A52" s="11"/>
      <c r="B52" s="11"/>
      <c r="C52" s="11"/>
      <c r="D52" s="71"/>
      <c r="E52" s="72"/>
      <c r="F52" s="11"/>
      <c r="G52" s="11"/>
      <c r="H52" s="11"/>
      <c r="I52" s="11"/>
      <c r="J52" s="11"/>
      <c r="K52" s="11"/>
      <c r="L52" s="11"/>
      <c r="M52" s="11"/>
    </row>
    <row r="53" spans="1:13" x14ac:dyDescent="0.2">
      <c r="A53" s="11"/>
      <c r="B53" s="11"/>
      <c r="C53" s="11"/>
      <c r="D53" s="71"/>
      <c r="E53" s="73"/>
      <c r="F53" s="11"/>
      <c r="G53" s="11"/>
      <c r="H53" s="11"/>
      <c r="I53" s="11"/>
      <c r="J53" s="11"/>
      <c r="K53" s="11"/>
      <c r="L53" s="11"/>
      <c r="M53" s="11"/>
    </row>
    <row r="54" spans="1:13" x14ac:dyDescent="0.2">
      <c r="A54" s="11"/>
      <c r="B54" s="11"/>
      <c r="C54" s="11"/>
      <c r="D54" s="71"/>
      <c r="E54" s="11"/>
      <c r="F54" s="11"/>
      <c r="G54" s="11"/>
      <c r="H54" s="11"/>
      <c r="I54" s="11"/>
      <c r="J54" s="11"/>
      <c r="K54" s="11"/>
      <c r="L54" s="11"/>
      <c r="M54" s="11"/>
    </row>
    <row r="55" spans="1:13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</row>
    <row r="56" spans="1:13" x14ac:dyDescent="0.2">
      <c r="A56" s="74"/>
      <c r="B56" s="11"/>
      <c r="C56" s="11"/>
      <c r="D56" s="11"/>
      <c r="E56" s="11"/>
      <c r="F56" s="11"/>
    </row>
    <row r="57" spans="1:13" x14ac:dyDescent="0.2">
      <c r="A57" s="11"/>
      <c r="B57" s="11"/>
      <c r="C57" s="11"/>
      <c r="D57" s="11"/>
      <c r="E57" s="11"/>
      <c r="F57" s="11"/>
    </row>
    <row r="58" spans="1:13" x14ac:dyDescent="0.2">
      <c r="A58" s="11"/>
      <c r="B58" s="11"/>
      <c r="C58" s="11"/>
      <c r="D58" s="11"/>
      <c r="E58" s="11"/>
      <c r="F58" s="11"/>
    </row>
    <row r="59" spans="1:13" x14ac:dyDescent="0.2">
      <c r="A59" s="11"/>
      <c r="B59" s="11"/>
      <c r="C59" s="11"/>
      <c r="D59" s="71"/>
      <c r="E59" s="11"/>
      <c r="F59" s="11"/>
    </row>
    <row r="60" spans="1:13" x14ac:dyDescent="0.2">
      <c r="A60" s="11"/>
      <c r="B60" s="11"/>
      <c r="C60" s="11"/>
      <c r="D60" s="71"/>
      <c r="E60" s="11"/>
      <c r="F60" s="11"/>
    </row>
    <row r="61" spans="1:13" x14ac:dyDescent="0.2">
      <c r="A61" s="11"/>
      <c r="B61" s="11"/>
      <c r="C61" s="11"/>
      <c r="D61" s="71"/>
      <c r="E61" s="11"/>
      <c r="F61" s="11"/>
    </row>
    <row r="62" spans="1:13" x14ac:dyDescent="0.2">
      <c r="A62" s="11"/>
      <c r="B62" s="11"/>
      <c r="C62" s="11"/>
      <c r="D62" s="71"/>
      <c r="E62" s="72"/>
      <c r="F62" s="11"/>
    </row>
    <row r="63" spans="1:13" x14ac:dyDescent="0.2">
      <c r="A63" s="11"/>
      <c r="B63" s="11"/>
      <c r="C63" s="11"/>
      <c r="D63" s="71"/>
      <c r="E63" s="72"/>
      <c r="F63" s="11"/>
    </row>
    <row r="64" spans="1:13" x14ac:dyDescent="0.2">
      <c r="A64" s="11"/>
      <c r="B64" s="11"/>
      <c r="C64" s="11"/>
      <c r="D64" s="71"/>
      <c r="E64" s="73"/>
      <c r="F64" s="11"/>
    </row>
    <row r="65" spans="1:6" x14ac:dyDescent="0.2">
      <c r="A65" s="11"/>
      <c r="B65" s="11"/>
      <c r="C65" s="11"/>
      <c r="D65" s="71"/>
      <c r="E65" s="11"/>
      <c r="F65" s="11"/>
    </row>
    <row r="66" spans="1:6" x14ac:dyDescent="0.2">
      <c r="A66" s="11"/>
      <c r="B66" s="11"/>
      <c r="C66" s="11"/>
      <c r="D66" s="11"/>
      <c r="E66" s="11"/>
      <c r="F66" s="11"/>
    </row>
  </sheetData>
  <printOptions horizontalCentered="1"/>
  <pageMargins left="0.25" right="0.25" top="0.75" bottom="0.75" header="0.3" footer="0.3"/>
  <pageSetup scale="88" orientation="landscape" r:id="rId1"/>
  <headerFooter alignWithMargins="0">
    <oddFooter xml:space="preserve">&amp;L&amp;F&amp;RPrepared by Mike Escaname 
Health &amp; Human Services Dept. 
04/03/2013 
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25" r:id="rId4">
          <objectPr defaultSize="0" autoPict="0" r:id="rId5">
            <anchor moveWithCells="1">
              <from>
                <xdr:col>3</xdr:col>
                <xdr:colOff>19050</xdr:colOff>
                <xdr:row>31</xdr:row>
                <xdr:rowOff>152400</xdr:rowOff>
              </from>
              <to>
                <xdr:col>3</xdr:col>
                <xdr:colOff>1009650</xdr:colOff>
                <xdr:row>33</xdr:row>
                <xdr:rowOff>28575</xdr:rowOff>
              </to>
            </anchor>
          </objectPr>
        </oleObject>
      </mc:Choice>
      <mc:Fallback>
        <oleObject progId="Acrobat Document" dvAspect="DVASPECT_ICON" shapeId="1025" r:id="rId4"/>
      </mc:Fallback>
    </mc:AlternateContent>
    <mc:AlternateContent xmlns:mc="http://schemas.openxmlformats.org/markup-compatibility/2006">
      <mc:Choice Requires="x14">
        <oleObject progId="Acrobat Document" dvAspect="DVASPECT_ICON" shapeId="1026" r:id="rId6">
          <objectPr defaultSize="0" autoPict="0" r:id="rId7">
            <anchor moveWithCells="1">
              <from>
                <xdr:col>2</xdr:col>
                <xdr:colOff>609600</xdr:colOff>
                <xdr:row>34</xdr:row>
                <xdr:rowOff>0</xdr:rowOff>
              </from>
              <to>
                <xdr:col>3</xdr:col>
                <xdr:colOff>1000125</xdr:colOff>
                <xdr:row>35</xdr:row>
                <xdr:rowOff>28575</xdr:rowOff>
              </to>
            </anchor>
          </objectPr>
        </oleObject>
      </mc:Choice>
      <mc:Fallback>
        <oleObject progId="Acrobat Document" dvAspect="DVASPECT_ICON" shapeId="102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PHEP FY 13 SAL PROJ 062013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Escaname</dc:creator>
  <cp:lastModifiedBy>itdept</cp:lastModifiedBy>
  <dcterms:created xsi:type="dcterms:W3CDTF">2013-06-20T18:23:58Z</dcterms:created>
  <dcterms:modified xsi:type="dcterms:W3CDTF">2013-06-20T19:38:58Z</dcterms:modified>
</cp:coreProperties>
</file>