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75" windowWidth="19035" windowHeight="11760"/>
  </bookViews>
  <sheets>
    <sheet name="FY 14 Budget Appropriations " sheetId="3" r:id="rId1"/>
  </sheets>
  <calcPr calcId="125725"/>
</workbook>
</file>

<file path=xl/calcChain.xml><?xml version="1.0" encoding="utf-8"?>
<calcChain xmlns="http://schemas.openxmlformats.org/spreadsheetml/2006/main">
  <c r="C299" i="3"/>
  <c r="C292"/>
  <c r="C135"/>
  <c r="C134"/>
  <c r="C133"/>
  <c r="C132"/>
  <c r="C131"/>
  <c r="C130"/>
  <c r="C127"/>
  <c r="C68" l="1"/>
  <c r="C300" l="1"/>
  <c r="C298"/>
  <c r="C297"/>
  <c r="C296"/>
  <c r="C295"/>
  <c r="C86" l="1"/>
  <c r="C71"/>
  <c r="C76"/>
  <c r="C75"/>
  <c r="C74"/>
  <c r="C73"/>
  <c r="C72"/>
  <c r="C153" l="1"/>
  <c r="C159" s="1"/>
  <c r="C261"/>
  <c r="C263" s="1"/>
  <c r="C205"/>
  <c r="C207" s="1"/>
  <c r="C314"/>
  <c r="C321" s="1"/>
  <c r="C37"/>
  <c r="C39" s="1"/>
  <c r="C96"/>
  <c r="C102" s="1"/>
  <c r="C211"/>
  <c r="C43" l="1"/>
  <c r="C267"/>
</calcChain>
</file>

<file path=xl/comments1.xml><?xml version="1.0" encoding="utf-8"?>
<comments xmlns="http://schemas.openxmlformats.org/spreadsheetml/2006/main">
  <authors>
    <author>Miguel Escaname</author>
  </authors>
  <commentList>
    <comment ref="B319" authorId="0">
      <text>
        <r>
          <rPr>
            <sz val="8"/>
            <color indexed="81"/>
            <rFont val="Tahoma"/>
            <family val="2"/>
          </rPr>
          <t>Amount is part of the $75,117.00 already reflected in ALIO Account. (For FY 14)</t>
        </r>
      </text>
    </comment>
  </commentList>
</comments>
</file>

<file path=xl/sharedStrings.xml><?xml version="1.0" encoding="utf-8"?>
<sst xmlns="http://schemas.openxmlformats.org/spreadsheetml/2006/main" count="336" uniqueCount="189">
  <si>
    <t>DEPARTMENT HEAD:  Eduardo Olivarez, Chief Administrative Officer</t>
  </si>
  <si>
    <t>DEPARTMENT NAME:  Hidalgo County Health &amp; Human Services Department</t>
  </si>
  <si>
    <t xml:space="preserve">SUBJECT:     Budget Amendments (Increases) in Accordance with Local Government Code, </t>
  </si>
  <si>
    <t xml:space="preserve">    Chapter 111, Subchapter C</t>
  </si>
  <si>
    <t>Honorable Commissioner's Court of Hidalgo County:</t>
  </si>
  <si>
    <t>I would like to request the following amendments (increase) to my department budget in accordance with</t>
  </si>
  <si>
    <t xml:space="preserve"> </t>
  </si>
  <si>
    <t>Local Government Code, Chapter 111, Subchapter C.</t>
  </si>
  <si>
    <t>INCREASE OBJECT</t>
  </si>
  <si>
    <t>ACCOUNT (OBJECT)</t>
  </si>
  <si>
    <t>AMOUNT</t>
  </si>
  <si>
    <t>NUMBER(S)</t>
  </si>
  <si>
    <t>NAME</t>
  </si>
  <si>
    <t>-</t>
  </si>
  <si>
    <t>DEPARTMENT HEAD SIGNATURE</t>
  </si>
  <si>
    <t>APPROVED COMMISSIONER'S COURT</t>
  </si>
  <si>
    <t>DATE</t>
  </si>
  <si>
    <t>ATTEST CO. CLERK</t>
  </si>
  <si>
    <t xml:space="preserve">Personnel </t>
  </si>
  <si>
    <t>Fringes</t>
  </si>
  <si>
    <t xml:space="preserve">Supplies </t>
  </si>
  <si>
    <t>TOTAL APPROPRIATION</t>
  </si>
  <si>
    <t>T.B. Control - Reg F/T Employees</t>
  </si>
  <si>
    <t xml:space="preserve">T.B. Control - Health Insurance </t>
  </si>
  <si>
    <t xml:space="preserve">T.B. Control - Life Insurance </t>
  </si>
  <si>
    <t xml:space="preserve">T.B. Control - FICA </t>
  </si>
  <si>
    <t xml:space="preserve">T.B. Control - Retirement </t>
  </si>
  <si>
    <t xml:space="preserve">T.B. Control - Unemployment Comp </t>
  </si>
  <si>
    <t xml:space="preserve">T.B. Control - Workers Comp </t>
  </si>
  <si>
    <t>Travel</t>
  </si>
  <si>
    <t xml:space="preserve">T.B. Control - Revenue  </t>
  </si>
  <si>
    <t xml:space="preserve">T.B. Control - In County Travel </t>
  </si>
  <si>
    <t>T.B. Control - Office &amp; Computer Supplies</t>
  </si>
  <si>
    <t>T.B. Control - Medical &amp; Lab Supplies</t>
  </si>
  <si>
    <t>Other</t>
  </si>
  <si>
    <t xml:space="preserve">T.B. Control - Out of County Travel </t>
  </si>
  <si>
    <t>T.B. Control - Other Professional Services</t>
  </si>
  <si>
    <t xml:space="preserve">T.B. Control - Repair &amp; Maintenance - Equipment / &amp; Vehicles. </t>
  </si>
  <si>
    <t>RLSS / LPHS - Reg F/T Employees</t>
  </si>
  <si>
    <t xml:space="preserve">RLSS / LPHS - Health Insurance </t>
  </si>
  <si>
    <t xml:space="preserve">RLSS / LPHS - Life Insurance </t>
  </si>
  <si>
    <t xml:space="preserve">RLSS / LPHS - FICA </t>
  </si>
  <si>
    <t xml:space="preserve">RLSS / LPHS - Retirement </t>
  </si>
  <si>
    <t xml:space="preserve">RLSS / LPHS - Unemployment Comp </t>
  </si>
  <si>
    <t xml:space="preserve">RLSS / LPHS - Workers Comp </t>
  </si>
  <si>
    <t xml:space="preserve">RLSS / LPHS - Grant Revenue  </t>
  </si>
  <si>
    <t xml:space="preserve">Travel </t>
  </si>
  <si>
    <t xml:space="preserve">Equipment </t>
  </si>
  <si>
    <t xml:space="preserve">Other </t>
  </si>
  <si>
    <t>PHEP - Reg F/T Employees</t>
  </si>
  <si>
    <t xml:space="preserve">PHEP - Health Insurance </t>
  </si>
  <si>
    <t>PHEP - Life Insurance</t>
  </si>
  <si>
    <t>PHEP - FICA</t>
  </si>
  <si>
    <t xml:space="preserve">PHEP - Retirement </t>
  </si>
  <si>
    <t xml:space="preserve">PHEP - Unemployment </t>
  </si>
  <si>
    <t xml:space="preserve">PHEP - Workmans Comp </t>
  </si>
  <si>
    <t>PHEP - Travel In-County</t>
  </si>
  <si>
    <t>PHEP - Travel Out-of-County</t>
  </si>
  <si>
    <t>PHEP - Office &amp; Computer Supplies</t>
  </si>
  <si>
    <t xml:space="preserve">PHEP - Internet </t>
  </si>
  <si>
    <t xml:space="preserve">PHEP - Registration </t>
  </si>
  <si>
    <t xml:space="preserve">PHEP - Capital Leases </t>
  </si>
  <si>
    <t xml:space="preserve">PHEP - Revenue </t>
  </si>
  <si>
    <t>Immunization Branch - Reg F/T Employees</t>
  </si>
  <si>
    <t xml:space="preserve">Immunization Branch - Health Insurance </t>
  </si>
  <si>
    <t xml:space="preserve">Immunization Branch - Life Insurance </t>
  </si>
  <si>
    <t xml:space="preserve">Immunization Branch - FICA </t>
  </si>
  <si>
    <t xml:space="preserve">Immunization Branch - Retirement </t>
  </si>
  <si>
    <t xml:space="preserve">Immunization Branch - Unemployment Comp </t>
  </si>
  <si>
    <t xml:space="preserve">Immunization Branch - Workers Comp </t>
  </si>
  <si>
    <t xml:space="preserve">Immunization Branch - Other Equipment </t>
  </si>
  <si>
    <t xml:space="preserve">Immunization Branch - Minor Computer Equipment </t>
  </si>
  <si>
    <t xml:space="preserve">Immunization Branch - Revenue  </t>
  </si>
  <si>
    <t xml:space="preserve">REASON:  To appropriate the Immunization Branch - Locals FY 13 grant award.       </t>
  </si>
  <si>
    <t>Immunization Branch - Travel - In-County</t>
  </si>
  <si>
    <t>Immunization Branch - Travel Out-of-County</t>
  </si>
  <si>
    <t xml:space="preserve">Immunization Branch - Office &amp; Comp Supplies </t>
  </si>
  <si>
    <t xml:space="preserve">Immunization Branch - Education / Instruction Supplies </t>
  </si>
  <si>
    <t xml:space="preserve">Immunization Branch - Registration </t>
  </si>
  <si>
    <t xml:space="preserve">Immunization Branch - Program Income Revenue </t>
  </si>
  <si>
    <t xml:space="preserve">REASON:  To appropriate the program income monies for the Immunization Branch - Locals program      </t>
  </si>
  <si>
    <t>TB Elim - Reg F/T Employees</t>
  </si>
  <si>
    <t xml:space="preserve">TB Elim - Health Insurance </t>
  </si>
  <si>
    <t xml:space="preserve">TB Elim - Life Insurance </t>
  </si>
  <si>
    <t xml:space="preserve">TB Elim - FICA </t>
  </si>
  <si>
    <t xml:space="preserve">TB Elim - Retirement </t>
  </si>
  <si>
    <t xml:space="preserve">TB Elim - Unemployment Comp </t>
  </si>
  <si>
    <t xml:space="preserve">TB Elim - Workers Comp </t>
  </si>
  <si>
    <t>TB Elim - Medical &amp; Laboratory Supplies</t>
  </si>
  <si>
    <t xml:space="preserve">TB Elim - Revenue </t>
  </si>
  <si>
    <t>DATE:   September 01, 2013</t>
  </si>
  <si>
    <t xml:space="preserve">ACCOUNT NUMBER:   3-1293-441-00-340-008-4-XXX  T. B. Control  </t>
  </si>
  <si>
    <t>3-1293-441-00-340-008-4-113</t>
  </si>
  <si>
    <t>3-1293-441-00-340-008-4-211</t>
  </si>
  <si>
    <t>3-1293-441-00-340-008-4-212</t>
  </si>
  <si>
    <t>3-1293-441-00-340-008-4-220</t>
  </si>
  <si>
    <t>3-1293-441-00-340-008-4-230</t>
  </si>
  <si>
    <t>3-1293-441-00-340-008-4-250</t>
  </si>
  <si>
    <t>3-1293-441-00-340-008-4-260</t>
  </si>
  <si>
    <t>3-1293-441-00-340-008-4-581</t>
  </si>
  <si>
    <t>3-1293-441-00-340-008-4-583</t>
  </si>
  <si>
    <t>3-1293-441-00-340-008-4-601</t>
  </si>
  <si>
    <t>3-1293-441-00-340-008-4-604</t>
  </si>
  <si>
    <t>3-1293-441-00-340-008-4-339</t>
  </si>
  <si>
    <t>3-1293-441-00-340-008-4-432</t>
  </si>
  <si>
    <t>3-1293-334-10-340-008-4-000</t>
  </si>
  <si>
    <t xml:space="preserve">ACCOUNT NUMBER:   3-1293-441-00-340-006-4-XXX  RLSS / LPHS </t>
  </si>
  <si>
    <t>3-1293-441-00-340-006-4-113</t>
  </si>
  <si>
    <t>3-1293-441-00-340-006-4-211</t>
  </si>
  <si>
    <t>3-1293-441-00-340-006-4-212</t>
  </si>
  <si>
    <t>3-1293-441-00-340-006-4-220</t>
  </si>
  <si>
    <t>3-1293-441-00-340-006-4-230</t>
  </si>
  <si>
    <t>3-1293-441-00-340-006-4-250</t>
  </si>
  <si>
    <t>3-1293-441-00-340-006-4-260</t>
  </si>
  <si>
    <t>3-1293-334-10-340-006-4-000</t>
  </si>
  <si>
    <t>3-1293-391-01-000-100-4-000</t>
  </si>
  <si>
    <t>2-1100-491-01-000-293-4-891</t>
  </si>
  <si>
    <t xml:space="preserve">ACCOUNT NUMBER:   3-1293-441-00-340-013-4-XXX   CPS Bioterrorism Preparedness      </t>
  </si>
  <si>
    <t>3-1293-441-00-340-013-4-113</t>
  </si>
  <si>
    <t>3-1293-441-00-340-013-4-211</t>
  </si>
  <si>
    <t>3-1293-441-00-340-013-4-212</t>
  </si>
  <si>
    <t>3-1293-441-00-340-013-4-220</t>
  </si>
  <si>
    <t>3-1293-441-00-340-013-4-230</t>
  </si>
  <si>
    <t>3-1293-441-00-340-013-4-250</t>
  </si>
  <si>
    <t>3-1293-441-00-340-013-4-260</t>
  </si>
  <si>
    <t>3-1293-441-00-340-013-4-581</t>
  </si>
  <si>
    <t>3-1293-441-00-340-013-4-583</t>
  </si>
  <si>
    <t>3-1293-441-00-340-013-4-601</t>
  </si>
  <si>
    <t>3-1293-441-00-340-013-4-534</t>
  </si>
  <si>
    <t>3-1293-441-00-340-013-4-584</t>
  </si>
  <si>
    <t>3-1293-441-00-340-013-4-780</t>
  </si>
  <si>
    <t>3-1293-331-12-340-013-4-000</t>
  </si>
  <si>
    <t xml:space="preserve">ACCOUNT NUMBER:   3-1293-441-00-340-012-4-XXX  Immunization Branch - Locals </t>
  </si>
  <si>
    <t>3-1293-441-00-340-012-4-113</t>
  </si>
  <si>
    <t>3-1293-441-00-340-012-4-211</t>
  </si>
  <si>
    <t>3-1293-441-00-340-012-4-212</t>
  </si>
  <si>
    <t>3-1293-441-00-340-012-4-220</t>
  </si>
  <si>
    <t>3-1293-441-00-340-012-4-230</t>
  </si>
  <si>
    <t>3-1293-441-00-340-012-4-250</t>
  </si>
  <si>
    <t>3-1293-441-00-340-012-4-260</t>
  </si>
  <si>
    <t>3-1293-441-00-340-012-4-748</t>
  </si>
  <si>
    <t>3-1293-441-00-340-012-4-665</t>
  </si>
  <si>
    <t>3-1293-441-00-340-012-4-603</t>
  </si>
  <si>
    <t>3-1293-331-12-340-012-4-000</t>
  </si>
  <si>
    <t>ACCOUNT NUMBER:   3-1293-441-00-340-012-4-XXX  Immunization Program Income</t>
  </si>
  <si>
    <t>3-1293-441-00-340-012-4-581</t>
  </si>
  <si>
    <t>3-1293-441-00-340-012-4-583</t>
  </si>
  <si>
    <t>3-1293-441-00-340-012-4-601</t>
  </si>
  <si>
    <t>3-1293-441-00-340-012-4-584</t>
  </si>
  <si>
    <t>3-1293-441-00-340-012-4-540</t>
  </si>
  <si>
    <t>3-1293-345-40-340-012-4-000</t>
  </si>
  <si>
    <t>ACCOUNT NUMBER:   3-1293-441-00-340-011-4-XXX  TB ELIMINATION</t>
  </si>
  <si>
    <t>3-1293-441-00-340-011-4-113</t>
  </si>
  <si>
    <t>3-1293-441-00-340-011-4-211</t>
  </si>
  <si>
    <t>3-1293-441-00-340-011-4-212</t>
  </si>
  <si>
    <t>3-1293-441-00-340-011-4-220</t>
  </si>
  <si>
    <t>3-1293-441-00-340-011-4-230</t>
  </si>
  <si>
    <t>3-1293-441-00-340-011-4-250</t>
  </si>
  <si>
    <t>3-1293-441-00-340-011-4-260</t>
  </si>
  <si>
    <t>3-1293-441-00-340-011-4-604</t>
  </si>
  <si>
    <t>3-1293-331-12-340-011-4-000</t>
  </si>
  <si>
    <t>3-1293-441-00-340-008-4-661</t>
  </si>
  <si>
    <t xml:space="preserve">T.B. Control - Minor Office Furniture &amp; Equipment </t>
  </si>
  <si>
    <t>3-1293-441-00-340-008-4-748</t>
  </si>
  <si>
    <t xml:space="preserve">T.B. Control - Other Equipment </t>
  </si>
  <si>
    <t>3-1293-441-00-340-008-4-550</t>
  </si>
  <si>
    <t xml:space="preserve">T.B. Control - Printing &amp; Binding </t>
  </si>
  <si>
    <t xml:space="preserve">Transfers Out - Health Grants </t>
  </si>
  <si>
    <t>3-1100-415-00-115-002-0-899</t>
  </si>
  <si>
    <t xml:space="preserve">CO Wide Adm - Contingency </t>
  </si>
  <si>
    <t>Transfers In - General Fund</t>
  </si>
  <si>
    <t xml:space="preserve">REASON:  To appropriate the T.B. Control grant award for FY 14.  Grant award requires a 20% local match.      </t>
  </si>
  <si>
    <t xml:space="preserve">Local match will come from Contingency acct. 3-1100-415-00-115-002-0-899. </t>
  </si>
  <si>
    <t>3-1100-491-01-000-293-4-891</t>
  </si>
  <si>
    <t>3-1293-441-00-340-006-4-603</t>
  </si>
  <si>
    <t>RLSS / LPHS - Educational / Instructional Supplies</t>
  </si>
  <si>
    <t>3-1293-441-00-340-006-4-665</t>
  </si>
  <si>
    <t xml:space="preserve">RLSS / LPHS - Minor Computer Equipment </t>
  </si>
  <si>
    <t>3-1293-441-00-340-006-4-584</t>
  </si>
  <si>
    <t xml:space="preserve">RLSS / LPHS - Registration </t>
  </si>
  <si>
    <t>REASON:  To appropriate the RLSS / LPHS grant award for FY 14.</t>
  </si>
  <si>
    <t>3-1293-441-00-340-013-4-613</t>
  </si>
  <si>
    <t>PHEP - Safety Supplies</t>
  </si>
  <si>
    <t xml:space="preserve">REASON:  To appropriate the PHEP FY 14 grant award.         </t>
  </si>
  <si>
    <r>
      <t xml:space="preserve">Transfer In - General Fund </t>
    </r>
    <r>
      <rPr>
        <b/>
        <sz val="10"/>
        <color rgb="FFFF0000"/>
        <rFont val="Arial"/>
        <family val="2"/>
      </rPr>
      <t xml:space="preserve">(DO NOT POST) </t>
    </r>
  </si>
  <si>
    <r>
      <t xml:space="preserve">Transfers Out - Health Grants </t>
    </r>
    <r>
      <rPr>
        <b/>
        <sz val="10"/>
        <color rgb="FFFF0000"/>
        <rFont val="Arial"/>
        <family val="2"/>
      </rPr>
      <t>(DO NOT POST)</t>
    </r>
  </si>
  <si>
    <t>Immunization Branch - Advertising</t>
  </si>
  <si>
    <t>Immunization Branch - Educational / Instructional Supplies</t>
  </si>
  <si>
    <t xml:space="preserve">REASON:  To appropriate the TB Prevention &amp; Control - Federal grant award for FY 14. 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</si>
</sst>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>
    <font>
      <sz val="10"/>
      <name val="Arial"/>
    </font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</font>
    <font>
      <sz val="10"/>
      <name val="Arial"/>
      <family val="2"/>
    </font>
    <font>
      <sz val="11"/>
      <name val="Arial"/>
      <family val="2"/>
    </font>
    <font>
      <sz val="12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10"/>
      <color rgb="FFFF0000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1" xfId="0" applyFont="1" applyBorder="1"/>
    <xf numFmtId="0" fontId="0" fillId="0" borderId="1" xfId="0" applyBorder="1"/>
    <xf numFmtId="0" fontId="3" fillId="0" borderId="2" xfId="0" applyFont="1" applyBorder="1"/>
    <xf numFmtId="0" fontId="0" fillId="0" borderId="2" xfId="0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5" xfId="0" applyFont="1" applyBorder="1"/>
    <xf numFmtId="0" fontId="6" fillId="0" borderId="5" xfId="0" applyFont="1" applyBorder="1"/>
    <xf numFmtId="44" fontId="7" fillId="0" borderId="5" xfId="2" applyFont="1" applyBorder="1"/>
    <xf numFmtId="0" fontId="7" fillId="0" borderId="5" xfId="0" applyFont="1" applyBorder="1"/>
    <xf numFmtId="44" fontId="7" fillId="0" borderId="5" xfId="1" applyNumberFormat="1" applyFont="1" applyBorder="1"/>
    <xf numFmtId="0" fontId="0" fillId="0" borderId="0" xfId="0" applyFill="1"/>
    <xf numFmtId="0" fontId="7" fillId="0" borderId="0" xfId="0" applyFont="1"/>
    <xf numFmtId="0" fontId="4" fillId="0" borderId="0" xfId="0" applyFont="1" applyAlignment="1">
      <alignment horizontal="center"/>
    </xf>
    <xf numFmtId="44" fontId="7" fillId="0" borderId="4" xfId="2" applyFont="1" applyBorder="1" applyAlignment="1">
      <alignment horizontal="center"/>
    </xf>
    <xf numFmtId="0" fontId="7" fillId="0" borderId="1" xfId="0" applyFont="1" applyBorder="1"/>
    <xf numFmtId="0" fontId="7" fillId="0" borderId="2" xfId="0" applyFont="1" applyBorder="1"/>
    <xf numFmtId="0" fontId="7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6" xfId="0" applyFont="1" applyBorder="1"/>
    <xf numFmtId="0" fontId="9" fillId="0" borderId="5" xfId="0" applyFont="1" applyBorder="1"/>
    <xf numFmtId="0" fontId="5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44" fontId="12" fillId="0" borderId="5" xfId="2" applyFont="1" applyBorder="1"/>
    <xf numFmtId="0" fontId="8" fillId="0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4"/>
  <dimension ref="A1:C331"/>
  <sheetViews>
    <sheetView tabSelected="1" view="pageBreakPreview" zoomScale="60" zoomScaleNormal="100" workbookViewId="0">
      <selection activeCell="G19" sqref="G19"/>
    </sheetView>
  </sheetViews>
  <sheetFormatPr defaultRowHeight="12.75"/>
  <cols>
    <col min="1" max="1" width="29.85546875" customWidth="1"/>
    <col min="2" max="2" width="47.28515625" customWidth="1"/>
    <col min="3" max="3" width="24.140625" customWidth="1"/>
  </cols>
  <sheetData>
    <row r="1" spans="1:3" ht="15.75">
      <c r="A1" s="1" t="s">
        <v>90</v>
      </c>
      <c r="B1" s="2"/>
      <c r="C1" s="2"/>
    </row>
    <row r="2" spans="1:3" ht="15.75">
      <c r="A2" s="3" t="s">
        <v>0</v>
      </c>
      <c r="B2" s="4"/>
      <c r="C2" s="4"/>
    </row>
    <row r="3" spans="1:3" ht="15.75">
      <c r="A3" s="3" t="s">
        <v>1</v>
      </c>
      <c r="B3" s="4"/>
      <c r="C3" s="4"/>
    </row>
    <row r="4" spans="1:3" ht="15.75">
      <c r="A4" s="3" t="s">
        <v>106</v>
      </c>
      <c r="B4" s="4"/>
      <c r="C4" s="4"/>
    </row>
    <row r="5" spans="1:3">
      <c r="A5" t="s">
        <v>2</v>
      </c>
    </row>
    <row r="6" spans="1:3">
      <c r="B6" t="s">
        <v>3</v>
      </c>
    </row>
    <row r="8" spans="1:3">
      <c r="A8" t="s">
        <v>4</v>
      </c>
    </row>
    <row r="10" spans="1:3">
      <c r="A10" t="s">
        <v>5</v>
      </c>
    </row>
    <row r="11" spans="1:3">
      <c r="A11" t="s">
        <v>7</v>
      </c>
    </row>
    <row r="12" spans="1:3" ht="15">
      <c r="A12" s="5" t="s">
        <v>8</v>
      </c>
      <c r="B12" s="5" t="s">
        <v>9</v>
      </c>
      <c r="C12" s="5" t="s">
        <v>10</v>
      </c>
    </row>
    <row r="13" spans="1:3" ht="15">
      <c r="A13" s="6" t="s">
        <v>11</v>
      </c>
      <c r="B13" s="6" t="s">
        <v>12</v>
      </c>
      <c r="C13" s="6" t="s">
        <v>13</v>
      </c>
    </row>
    <row r="14" spans="1:3" ht="15">
      <c r="A14" s="6" t="s">
        <v>18</v>
      </c>
      <c r="B14" s="6"/>
      <c r="C14" s="6"/>
    </row>
    <row r="15" spans="1:3" ht="14.25">
      <c r="A15" s="7" t="s">
        <v>107</v>
      </c>
      <c r="B15" s="8" t="s">
        <v>38</v>
      </c>
      <c r="C15" s="9">
        <v>61587</v>
      </c>
    </row>
    <row r="16" spans="1:3" ht="15">
      <c r="A16" s="6"/>
      <c r="B16" s="10"/>
      <c r="C16" s="9"/>
    </row>
    <row r="17" spans="1:3" ht="15">
      <c r="A17" s="6" t="s">
        <v>19</v>
      </c>
      <c r="B17" s="8"/>
      <c r="C17" s="9"/>
    </row>
    <row r="18" spans="1:3" ht="14.25">
      <c r="A18" s="7" t="s">
        <v>108</v>
      </c>
      <c r="B18" s="8" t="s">
        <v>39</v>
      </c>
      <c r="C18" s="9">
        <v>7189</v>
      </c>
    </row>
    <row r="19" spans="1:3" ht="14.25">
      <c r="A19" s="7" t="s">
        <v>109</v>
      </c>
      <c r="B19" s="8" t="s">
        <v>40</v>
      </c>
      <c r="C19" s="9">
        <v>47</v>
      </c>
    </row>
    <row r="20" spans="1:3" ht="14.25">
      <c r="A20" s="7" t="s">
        <v>110</v>
      </c>
      <c r="B20" s="8" t="s">
        <v>41</v>
      </c>
      <c r="C20" s="9">
        <v>4711</v>
      </c>
    </row>
    <row r="21" spans="1:3" ht="14.25">
      <c r="A21" s="7" t="s">
        <v>111</v>
      </c>
      <c r="B21" s="8" t="s">
        <v>42</v>
      </c>
      <c r="C21" s="9">
        <v>6356</v>
      </c>
    </row>
    <row r="22" spans="1:3" ht="14.25">
      <c r="A22" s="7" t="s">
        <v>112</v>
      </c>
      <c r="B22" s="8" t="s">
        <v>43</v>
      </c>
      <c r="C22" s="9">
        <v>616</v>
      </c>
    </row>
    <row r="23" spans="1:3" ht="14.25">
      <c r="A23" s="7" t="s">
        <v>113</v>
      </c>
      <c r="B23" s="8" t="s">
        <v>44</v>
      </c>
      <c r="C23" s="11">
        <v>616</v>
      </c>
    </row>
    <row r="24" spans="1:3" ht="14.25">
      <c r="A24" s="7"/>
      <c r="B24" s="8"/>
      <c r="C24" s="11"/>
    </row>
    <row r="25" spans="1:3" ht="15">
      <c r="A25" s="6" t="s">
        <v>20</v>
      </c>
      <c r="B25" s="8"/>
      <c r="C25" s="9"/>
    </row>
    <row r="26" spans="1:3" ht="14.25">
      <c r="A26" s="10" t="s">
        <v>174</v>
      </c>
      <c r="B26" s="8" t="s">
        <v>175</v>
      </c>
      <c r="C26" s="9">
        <v>3641</v>
      </c>
    </row>
    <row r="27" spans="1:3" ht="14.25">
      <c r="A27" s="10" t="s">
        <v>176</v>
      </c>
      <c r="B27" s="8" t="s">
        <v>177</v>
      </c>
      <c r="C27" s="9">
        <v>14640</v>
      </c>
    </row>
    <row r="28" spans="1:3" ht="14.25">
      <c r="A28" s="7"/>
      <c r="B28" s="8"/>
      <c r="C28" s="9"/>
    </row>
    <row r="29" spans="1:3" ht="14.25">
      <c r="A29" s="7"/>
      <c r="B29" s="8"/>
      <c r="C29" s="9"/>
    </row>
    <row r="30" spans="1:3" ht="15">
      <c r="A30" s="6" t="s">
        <v>34</v>
      </c>
      <c r="B30" s="8"/>
      <c r="C30" s="9"/>
    </row>
    <row r="31" spans="1:3" ht="14.25">
      <c r="A31" s="10" t="s">
        <v>178</v>
      </c>
      <c r="B31" s="8" t="s">
        <v>179</v>
      </c>
      <c r="C31" s="9">
        <v>3000</v>
      </c>
    </row>
    <row r="32" spans="1:3" ht="14.25">
      <c r="A32" s="7"/>
      <c r="B32" s="8"/>
      <c r="C32" s="9"/>
    </row>
    <row r="33" spans="1:3" ht="14.25">
      <c r="A33" s="7"/>
      <c r="B33" s="8"/>
      <c r="C33" s="9"/>
    </row>
    <row r="34" spans="1:3" ht="14.25">
      <c r="A34" s="7"/>
      <c r="B34" s="8"/>
      <c r="C34" s="9"/>
    </row>
    <row r="35" spans="1:3" ht="14.25">
      <c r="A35" s="7"/>
      <c r="B35" s="8"/>
      <c r="C35" s="9"/>
    </row>
    <row r="36" spans="1:3" ht="14.25">
      <c r="A36" s="10"/>
      <c r="B36" s="8"/>
      <c r="C36" s="9"/>
    </row>
    <row r="37" spans="1:3" ht="15">
      <c r="A37" s="10"/>
      <c r="B37" s="19" t="s">
        <v>21</v>
      </c>
      <c r="C37" s="9">
        <f>SUM(C15:C36)</f>
        <v>102403</v>
      </c>
    </row>
    <row r="38" spans="1:3" ht="15">
      <c r="A38" s="10"/>
      <c r="B38" s="19"/>
      <c r="C38" s="9"/>
    </row>
    <row r="39" spans="1:3" ht="14.25">
      <c r="A39" s="10" t="s">
        <v>114</v>
      </c>
      <c r="B39" s="8" t="s">
        <v>45</v>
      </c>
      <c r="C39" s="9">
        <f>SUM(C37)</f>
        <v>102403</v>
      </c>
    </row>
    <row r="40" spans="1:3" ht="14.25">
      <c r="A40" s="10"/>
      <c r="B40" s="8"/>
      <c r="C40" s="9"/>
    </row>
    <row r="41" spans="1:3" ht="14.25">
      <c r="A41" s="10"/>
      <c r="B41" s="20"/>
      <c r="C41" s="9"/>
    </row>
    <row r="42" spans="1:3" ht="14.25">
      <c r="A42" s="10"/>
      <c r="B42" s="10"/>
      <c r="C42" s="9"/>
    </row>
    <row r="43" spans="1:3" ht="15">
      <c r="A43" s="13"/>
      <c r="B43" s="14" t="s">
        <v>21</v>
      </c>
      <c r="C43" s="15">
        <f>SUM(C37)</f>
        <v>102403</v>
      </c>
    </row>
    <row r="44" spans="1:3" ht="14.25">
      <c r="A44" s="13"/>
      <c r="B44" s="13"/>
      <c r="C44" s="13"/>
    </row>
    <row r="45" spans="1:3" ht="14.25">
      <c r="A45" s="13"/>
      <c r="B45" s="13"/>
      <c r="C45" s="13"/>
    </row>
    <row r="46" spans="1:3" ht="14.25">
      <c r="A46" s="16" t="s">
        <v>180</v>
      </c>
      <c r="B46" s="16"/>
      <c r="C46" s="16"/>
    </row>
    <row r="47" spans="1:3" ht="14.25">
      <c r="A47" s="17" t="s">
        <v>6</v>
      </c>
      <c r="B47" s="17"/>
      <c r="C47" s="17"/>
    </row>
    <row r="48" spans="1:3" ht="14.25">
      <c r="A48" s="13"/>
      <c r="B48" s="13"/>
      <c r="C48" s="13"/>
    </row>
    <row r="49" spans="1:3" ht="14.25">
      <c r="A49" s="13" t="s">
        <v>14</v>
      </c>
      <c r="B49" s="13"/>
      <c r="C49" s="13"/>
    </row>
    <row r="50" spans="1:3" ht="14.25">
      <c r="A50" s="13"/>
      <c r="B50" s="13"/>
      <c r="C50" s="13"/>
    </row>
    <row r="51" spans="1:3" ht="14.25">
      <c r="A51" s="16"/>
      <c r="B51" s="16"/>
      <c r="C51" s="16"/>
    </row>
    <row r="52" spans="1:3" ht="14.25">
      <c r="A52" s="13" t="s">
        <v>15</v>
      </c>
      <c r="B52" s="18" t="s">
        <v>16</v>
      </c>
      <c r="C52" s="18" t="s">
        <v>17</v>
      </c>
    </row>
    <row r="53" spans="1:3" s="12" customFormat="1"/>
    <row r="54" spans="1:3" ht="15.75">
      <c r="A54" s="1" t="s">
        <v>90</v>
      </c>
      <c r="B54" s="2"/>
      <c r="C54" s="2"/>
    </row>
    <row r="55" spans="1:3" ht="15.75">
      <c r="A55" s="3" t="s">
        <v>0</v>
      </c>
      <c r="B55" s="4"/>
      <c r="C55" s="4"/>
    </row>
    <row r="56" spans="1:3" ht="15.75">
      <c r="A56" s="3" t="s">
        <v>1</v>
      </c>
      <c r="B56" s="4"/>
      <c r="C56" s="4"/>
    </row>
    <row r="57" spans="1:3" ht="15.75">
      <c r="A57" s="3" t="s">
        <v>91</v>
      </c>
      <c r="B57" s="4"/>
      <c r="C57" s="4"/>
    </row>
    <row r="58" spans="1:3">
      <c r="A58" t="s">
        <v>2</v>
      </c>
    </row>
    <row r="59" spans="1:3">
      <c r="B59" t="s">
        <v>3</v>
      </c>
    </row>
    <row r="61" spans="1:3">
      <c r="A61" t="s">
        <v>4</v>
      </c>
    </row>
    <row r="63" spans="1:3">
      <c r="A63" t="s">
        <v>5</v>
      </c>
    </row>
    <row r="64" spans="1:3">
      <c r="A64" t="s">
        <v>7</v>
      </c>
    </row>
    <row r="65" spans="1:3" ht="15">
      <c r="A65" s="5" t="s">
        <v>8</v>
      </c>
      <c r="B65" s="5" t="s">
        <v>9</v>
      </c>
      <c r="C65" s="5" t="s">
        <v>10</v>
      </c>
    </row>
    <row r="66" spans="1:3" ht="15">
      <c r="A66" s="6" t="s">
        <v>11</v>
      </c>
      <c r="B66" s="6" t="s">
        <v>12</v>
      </c>
      <c r="C66" s="6" t="s">
        <v>13</v>
      </c>
    </row>
    <row r="67" spans="1:3" ht="15">
      <c r="A67" s="6" t="s">
        <v>18</v>
      </c>
      <c r="B67" s="6"/>
      <c r="C67" s="6"/>
    </row>
    <row r="68" spans="1:3" ht="14.25">
      <c r="A68" s="7" t="s">
        <v>92</v>
      </c>
      <c r="B68" s="8" t="s">
        <v>22</v>
      </c>
      <c r="C68" s="9">
        <f>427954+129046</f>
        <v>557000</v>
      </c>
    </row>
    <row r="69" spans="1:3" ht="15">
      <c r="A69" s="6"/>
      <c r="B69" s="10"/>
      <c r="C69" s="9"/>
    </row>
    <row r="70" spans="1:3" ht="15">
      <c r="A70" s="6" t="s">
        <v>19</v>
      </c>
      <c r="B70" s="8"/>
      <c r="C70" s="9"/>
    </row>
    <row r="71" spans="1:3" ht="14.25">
      <c r="A71" s="7" t="s">
        <v>93</v>
      </c>
      <c r="B71" s="8" t="s">
        <v>23</v>
      </c>
      <c r="C71" s="9">
        <f>47449+10298+4038</f>
        <v>61785</v>
      </c>
    </row>
    <row r="72" spans="1:3" ht="14.25">
      <c r="A72" s="7" t="s">
        <v>94</v>
      </c>
      <c r="B72" s="8" t="s">
        <v>24</v>
      </c>
      <c r="C72" s="9">
        <f>308+67</f>
        <v>375</v>
      </c>
    </row>
    <row r="73" spans="1:3" ht="14.25">
      <c r="A73" s="7" t="s">
        <v>95</v>
      </c>
      <c r="B73" s="8" t="s">
        <v>25</v>
      </c>
      <c r="C73" s="9">
        <f>32743+9868</f>
        <v>42611</v>
      </c>
    </row>
    <row r="74" spans="1:3" ht="14.25">
      <c r="A74" s="7" t="s">
        <v>96</v>
      </c>
      <c r="B74" s="8" t="s">
        <v>26</v>
      </c>
      <c r="C74" s="9">
        <f>44171+13312</f>
        <v>57483</v>
      </c>
    </row>
    <row r="75" spans="1:3" ht="14.25">
      <c r="A75" s="7" t="s">
        <v>97</v>
      </c>
      <c r="B75" s="8" t="s">
        <v>27</v>
      </c>
      <c r="C75" s="9">
        <f>4280+1290</f>
        <v>5570</v>
      </c>
    </row>
    <row r="76" spans="1:3" ht="14.25">
      <c r="A76" s="7" t="s">
        <v>98</v>
      </c>
      <c r="B76" s="8" t="s">
        <v>28</v>
      </c>
      <c r="C76" s="11">
        <f>4280+1290</f>
        <v>5570</v>
      </c>
    </row>
    <row r="77" spans="1:3" ht="14.25">
      <c r="A77" s="7"/>
      <c r="B77" s="8"/>
      <c r="C77" s="11"/>
    </row>
    <row r="78" spans="1:3" ht="15">
      <c r="A78" s="6" t="s">
        <v>29</v>
      </c>
      <c r="B78" s="8"/>
      <c r="C78" s="9"/>
    </row>
    <row r="79" spans="1:3" ht="14.25">
      <c r="A79" s="7" t="s">
        <v>99</v>
      </c>
      <c r="B79" s="8" t="s">
        <v>31</v>
      </c>
      <c r="C79" s="9">
        <v>55479</v>
      </c>
    </row>
    <row r="80" spans="1:3" ht="14.25">
      <c r="A80" s="7" t="s">
        <v>100</v>
      </c>
      <c r="B80" s="8" t="s">
        <v>35</v>
      </c>
      <c r="C80" s="9">
        <v>6236</v>
      </c>
    </row>
    <row r="81" spans="1:3" ht="14.25">
      <c r="A81" s="22"/>
      <c r="B81" s="8"/>
      <c r="C81" s="9"/>
    </row>
    <row r="82" spans="1:3" ht="15">
      <c r="A82" s="6" t="s">
        <v>20</v>
      </c>
      <c r="B82" s="8"/>
      <c r="C82" s="9"/>
    </row>
    <row r="83" spans="1:3" ht="14.25">
      <c r="A83" s="7" t="s">
        <v>101</v>
      </c>
      <c r="B83" s="8" t="s">
        <v>32</v>
      </c>
      <c r="C83" s="9">
        <v>9600</v>
      </c>
    </row>
    <row r="84" spans="1:3" ht="14.25">
      <c r="A84" s="7" t="s">
        <v>102</v>
      </c>
      <c r="B84" s="8" t="s">
        <v>33</v>
      </c>
      <c r="C84" s="9">
        <v>21475</v>
      </c>
    </row>
    <row r="85" spans="1:3" ht="14.25">
      <c r="A85" s="7" t="s">
        <v>161</v>
      </c>
      <c r="B85" s="8" t="s">
        <v>162</v>
      </c>
      <c r="C85" s="9">
        <v>1056</v>
      </c>
    </row>
    <row r="86" spans="1:3" ht="14.25">
      <c r="A86" s="7" t="s">
        <v>163</v>
      </c>
      <c r="B86" s="8" t="s">
        <v>164</v>
      </c>
      <c r="C86" s="9">
        <f>1638+2803</f>
        <v>4441</v>
      </c>
    </row>
    <row r="87" spans="1:3" ht="14.25">
      <c r="A87" s="7"/>
      <c r="B87" s="8"/>
      <c r="C87" s="9"/>
    </row>
    <row r="88" spans="1:3" ht="15">
      <c r="A88" s="6" t="s">
        <v>34</v>
      </c>
      <c r="B88" s="8"/>
      <c r="C88" s="9"/>
    </row>
    <row r="89" spans="1:3" ht="14.25">
      <c r="A89" s="7" t="s">
        <v>103</v>
      </c>
      <c r="B89" s="8" t="s">
        <v>36</v>
      </c>
      <c r="C89" s="9">
        <v>2000</v>
      </c>
    </row>
    <row r="90" spans="1:3" ht="14.25">
      <c r="A90" s="7" t="s">
        <v>104</v>
      </c>
      <c r="B90" s="8" t="s">
        <v>37</v>
      </c>
      <c r="C90" s="9">
        <v>2500</v>
      </c>
    </row>
    <row r="91" spans="1:3" ht="14.25">
      <c r="A91" s="7" t="s">
        <v>165</v>
      </c>
      <c r="B91" s="8" t="s">
        <v>166</v>
      </c>
      <c r="C91" s="9">
        <v>1000</v>
      </c>
    </row>
    <row r="92" spans="1:3" ht="14.25">
      <c r="A92" s="7"/>
      <c r="B92" s="21"/>
      <c r="C92" s="9"/>
    </row>
    <row r="93" spans="1:3" ht="14.25">
      <c r="A93" s="23" t="s">
        <v>173</v>
      </c>
      <c r="B93" s="24" t="s">
        <v>167</v>
      </c>
      <c r="C93" s="25">
        <v>169218</v>
      </c>
    </row>
    <row r="94" spans="1:3" ht="14.25">
      <c r="A94" s="23" t="s">
        <v>168</v>
      </c>
      <c r="B94" s="24" t="s">
        <v>169</v>
      </c>
      <c r="C94" s="25">
        <v>-169218</v>
      </c>
    </row>
    <row r="95" spans="1:3" ht="14.25">
      <c r="A95" s="7"/>
      <c r="B95" s="8"/>
      <c r="C95" s="9"/>
    </row>
    <row r="96" spans="1:3" ht="15">
      <c r="A96" s="10"/>
      <c r="B96" s="19" t="s">
        <v>21</v>
      </c>
      <c r="C96" s="9">
        <f>SUM(C68:C95)</f>
        <v>834181</v>
      </c>
    </row>
    <row r="97" spans="1:3" ht="15">
      <c r="A97" s="10"/>
      <c r="B97" s="19"/>
      <c r="C97" s="9"/>
    </row>
    <row r="98" spans="1:3" ht="14.25">
      <c r="A98" s="10" t="s">
        <v>105</v>
      </c>
      <c r="B98" s="8" t="s">
        <v>30</v>
      </c>
      <c r="C98" s="9">
        <v>664963</v>
      </c>
    </row>
    <row r="99" spans="1:3" ht="14.25">
      <c r="A99" s="23" t="s">
        <v>115</v>
      </c>
      <c r="B99" s="24" t="s">
        <v>170</v>
      </c>
      <c r="C99" s="25">
        <v>169218</v>
      </c>
    </row>
    <row r="100" spans="1:3" ht="14.25">
      <c r="A100" s="10"/>
      <c r="B100" s="20"/>
      <c r="C100" s="9"/>
    </row>
    <row r="101" spans="1:3" ht="14.25">
      <c r="A101" s="10"/>
      <c r="B101" s="10"/>
      <c r="C101" s="9"/>
    </row>
    <row r="102" spans="1:3" ht="15">
      <c r="A102" s="13"/>
      <c r="B102" s="14" t="s">
        <v>21</v>
      </c>
      <c r="C102" s="15">
        <f>SUM(C96)</f>
        <v>834181</v>
      </c>
    </row>
    <row r="103" spans="1:3" ht="14.25">
      <c r="A103" s="13"/>
      <c r="B103" s="13"/>
      <c r="C103" s="13"/>
    </row>
    <row r="104" spans="1:3" ht="14.25">
      <c r="A104" s="13"/>
      <c r="B104" s="13"/>
      <c r="C104" s="13"/>
    </row>
    <row r="105" spans="1:3" ht="14.25">
      <c r="A105" s="16" t="s">
        <v>171</v>
      </c>
      <c r="B105" s="16"/>
      <c r="C105" s="16"/>
    </row>
    <row r="106" spans="1:3" ht="14.25">
      <c r="A106" s="17" t="s">
        <v>172</v>
      </c>
      <c r="B106" s="17"/>
      <c r="C106" s="17"/>
    </row>
    <row r="107" spans="1:3" ht="14.25">
      <c r="A107" s="13"/>
      <c r="B107" s="13"/>
      <c r="C107" s="13"/>
    </row>
    <row r="108" spans="1:3" ht="14.25">
      <c r="A108" s="13" t="s">
        <v>14</v>
      </c>
      <c r="B108" s="13"/>
      <c r="C108" s="13"/>
    </row>
    <row r="109" spans="1:3" ht="14.25">
      <c r="A109" s="13"/>
      <c r="B109" s="13"/>
      <c r="C109" s="13"/>
    </row>
    <row r="110" spans="1:3" ht="14.25">
      <c r="A110" s="16"/>
      <c r="B110" s="16"/>
      <c r="C110" s="16"/>
    </row>
    <row r="111" spans="1:3" ht="14.25">
      <c r="A111" s="13" t="s">
        <v>15</v>
      </c>
      <c r="B111" s="18" t="s">
        <v>16</v>
      </c>
      <c r="C111" s="18" t="s">
        <v>17</v>
      </c>
    </row>
    <row r="112" spans="1:3" s="12" customFormat="1" ht="15">
      <c r="C112" s="26"/>
    </row>
    <row r="113" spans="1:3" ht="15.75">
      <c r="A113" s="1" t="s">
        <v>90</v>
      </c>
      <c r="B113" s="2"/>
      <c r="C113" s="2"/>
    </row>
    <row r="114" spans="1:3" ht="15.75">
      <c r="A114" s="3" t="s">
        <v>0</v>
      </c>
      <c r="B114" s="4"/>
      <c r="C114" s="4"/>
    </row>
    <row r="115" spans="1:3" ht="15.75">
      <c r="A115" s="3" t="s">
        <v>1</v>
      </c>
      <c r="B115" s="4"/>
      <c r="C115" s="4"/>
    </row>
    <row r="116" spans="1:3" ht="15.75">
      <c r="A116" s="3" t="s">
        <v>151</v>
      </c>
      <c r="B116" s="4"/>
      <c r="C116" s="4"/>
    </row>
    <row r="117" spans="1:3">
      <c r="A117" t="s">
        <v>2</v>
      </c>
    </row>
    <row r="118" spans="1:3">
      <c r="B118" t="s">
        <v>3</v>
      </c>
    </row>
    <row r="120" spans="1:3">
      <c r="A120" t="s">
        <v>4</v>
      </c>
    </row>
    <row r="122" spans="1:3">
      <c r="A122" t="s">
        <v>5</v>
      </c>
    </row>
    <row r="123" spans="1:3">
      <c r="A123" t="s">
        <v>7</v>
      </c>
    </row>
    <row r="124" spans="1:3" ht="15">
      <c r="A124" s="5" t="s">
        <v>8</v>
      </c>
      <c r="B124" s="5" t="s">
        <v>9</v>
      </c>
      <c r="C124" s="5" t="s">
        <v>10</v>
      </c>
    </row>
    <row r="125" spans="1:3" ht="15">
      <c r="A125" s="6" t="s">
        <v>11</v>
      </c>
      <c r="B125" s="6" t="s">
        <v>12</v>
      </c>
      <c r="C125" s="6" t="s">
        <v>13</v>
      </c>
    </row>
    <row r="126" spans="1:3" ht="15">
      <c r="A126" s="6" t="s">
        <v>18</v>
      </c>
      <c r="B126" s="6"/>
      <c r="C126" s="6"/>
    </row>
    <row r="127" spans="1:3" ht="14.25">
      <c r="A127" s="7" t="s">
        <v>152</v>
      </c>
      <c r="B127" s="8" t="s">
        <v>81</v>
      </c>
      <c r="C127" s="9">
        <f>209418+69383</f>
        <v>278801</v>
      </c>
    </row>
    <row r="128" spans="1:3" ht="15">
      <c r="A128" s="6"/>
      <c r="B128" s="10"/>
      <c r="C128" s="9"/>
    </row>
    <row r="129" spans="1:3" ht="15">
      <c r="A129" s="6" t="s">
        <v>19</v>
      </c>
      <c r="B129" s="8"/>
      <c r="C129" s="9"/>
    </row>
    <row r="130" spans="1:3" ht="14.25">
      <c r="A130" s="7" t="s">
        <v>153</v>
      </c>
      <c r="B130" s="8" t="s">
        <v>82</v>
      </c>
      <c r="C130" s="9">
        <f>25454+7858</f>
        <v>33312</v>
      </c>
    </row>
    <row r="131" spans="1:3" ht="14.25">
      <c r="A131" s="7" t="s">
        <v>154</v>
      </c>
      <c r="B131" s="8" t="s">
        <v>83</v>
      </c>
      <c r="C131" s="9">
        <f>165+51</f>
        <v>216</v>
      </c>
    </row>
    <row r="132" spans="1:3" ht="14.25">
      <c r="A132" s="7" t="s">
        <v>155</v>
      </c>
      <c r="B132" s="8" t="s">
        <v>84</v>
      </c>
      <c r="C132" s="9">
        <f>16036+5308</f>
        <v>21344</v>
      </c>
    </row>
    <row r="133" spans="1:3" ht="14.25">
      <c r="A133" s="7" t="s">
        <v>156</v>
      </c>
      <c r="B133" s="8" t="s">
        <v>85</v>
      </c>
      <c r="C133" s="9">
        <f>21633+7160</f>
        <v>28793</v>
      </c>
    </row>
    <row r="134" spans="1:3" ht="14.25">
      <c r="A134" s="7" t="s">
        <v>157</v>
      </c>
      <c r="B134" s="8" t="s">
        <v>86</v>
      </c>
      <c r="C134" s="9">
        <f>2111+694</f>
        <v>2805</v>
      </c>
    </row>
    <row r="135" spans="1:3" ht="14.25">
      <c r="A135" s="7" t="s">
        <v>158</v>
      </c>
      <c r="B135" s="8" t="s">
        <v>87</v>
      </c>
      <c r="C135" s="11">
        <f>2096+1292</f>
        <v>3388</v>
      </c>
    </row>
    <row r="136" spans="1:3" ht="14.25">
      <c r="A136" s="7"/>
      <c r="B136" s="8"/>
      <c r="C136" s="11"/>
    </row>
    <row r="137" spans="1:3" ht="15">
      <c r="A137" s="6" t="s">
        <v>46</v>
      </c>
      <c r="B137" s="8"/>
      <c r="C137" s="9"/>
    </row>
    <row r="138" spans="1:3" ht="14.25">
      <c r="A138" s="10"/>
      <c r="B138" s="8"/>
      <c r="C138" s="9">
        <v>0</v>
      </c>
    </row>
    <row r="139" spans="1:3" ht="14.25">
      <c r="A139" s="7"/>
      <c r="B139" s="8"/>
      <c r="C139" s="9"/>
    </row>
    <row r="140" spans="1:3" ht="15">
      <c r="A140" s="6"/>
      <c r="B140" s="8"/>
      <c r="C140" s="9"/>
    </row>
    <row r="141" spans="1:3" ht="15">
      <c r="A141" s="6" t="s">
        <v>20</v>
      </c>
      <c r="B141" s="8"/>
      <c r="C141" s="9"/>
    </row>
    <row r="142" spans="1:3" ht="14.25">
      <c r="A142" s="7"/>
      <c r="B142" s="8"/>
      <c r="C142" s="9">
        <v>0</v>
      </c>
    </row>
    <row r="143" spans="1:3" ht="14.25">
      <c r="A143" s="7" t="s">
        <v>159</v>
      </c>
      <c r="B143" s="8" t="s">
        <v>88</v>
      </c>
      <c r="C143" s="9">
        <v>2567</v>
      </c>
    </row>
    <row r="144" spans="1:3" ht="14.25">
      <c r="A144" s="10"/>
      <c r="B144" s="8"/>
      <c r="C144" s="9">
        <v>0</v>
      </c>
    </row>
    <row r="145" spans="1:3" ht="14.25">
      <c r="A145" s="7"/>
      <c r="B145" s="8"/>
      <c r="C145" s="9">
        <v>0</v>
      </c>
    </row>
    <row r="146" spans="1:3" ht="14.25">
      <c r="A146" s="7"/>
      <c r="B146" s="8"/>
      <c r="C146" s="9"/>
    </row>
    <row r="147" spans="1:3" ht="15">
      <c r="A147" s="6"/>
      <c r="B147" s="8"/>
      <c r="C147" s="9"/>
    </row>
    <row r="148" spans="1:3" ht="14.25">
      <c r="A148" s="7"/>
      <c r="B148" s="8"/>
      <c r="C148" s="9">
        <v>0</v>
      </c>
    </row>
    <row r="149" spans="1:3" ht="14.25">
      <c r="A149" s="7"/>
      <c r="B149" s="8"/>
      <c r="C149" s="9"/>
    </row>
    <row r="150" spans="1:3" ht="14.25">
      <c r="A150" s="23" t="s">
        <v>173</v>
      </c>
      <c r="B150" s="24" t="s">
        <v>167</v>
      </c>
      <c r="C150" s="25">
        <v>91746</v>
      </c>
    </row>
    <row r="151" spans="1:3" ht="14.25">
      <c r="A151" s="23" t="s">
        <v>168</v>
      </c>
      <c r="B151" s="24" t="s">
        <v>169</v>
      </c>
      <c r="C151" s="25">
        <v>-91746</v>
      </c>
    </row>
    <row r="152" spans="1:3" ht="14.25">
      <c r="A152" s="10"/>
      <c r="B152" s="8"/>
      <c r="C152" s="9"/>
    </row>
    <row r="153" spans="1:3" ht="15">
      <c r="A153" s="10"/>
      <c r="B153" s="19" t="s">
        <v>21</v>
      </c>
      <c r="C153" s="9">
        <f>SUM(C127:C152)</f>
        <v>371226</v>
      </c>
    </row>
    <row r="154" spans="1:3" ht="15">
      <c r="A154" s="10"/>
      <c r="B154" s="19"/>
      <c r="C154" s="9"/>
    </row>
    <row r="155" spans="1:3" ht="14.25">
      <c r="A155" s="10" t="s">
        <v>160</v>
      </c>
      <c r="B155" s="8" t="s">
        <v>89</v>
      </c>
      <c r="C155" s="9">
        <v>279480</v>
      </c>
    </row>
    <row r="156" spans="1:3" ht="14.25">
      <c r="A156" s="23" t="s">
        <v>115</v>
      </c>
      <c r="B156" s="24" t="s">
        <v>170</v>
      </c>
      <c r="C156" s="25">
        <v>91746</v>
      </c>
    </row>
    <row r="157" spans="1:3" ht="14.25">
      <c r="A157" s="10"/>
      <c r="B157" s="20"/>
      <c r="C157" s="9"/>
    </row>
    <row r="158" spans="1:3" ht="14.25">
      <c r="A158" s="10"/>
      <c r="B158" s="10"/>
      <c r="C158" s="9"/>
    </row>
    <row r="159" spans="1:3" ht="15">
      <c r="A159" s="13"/>
      <c r="B159" s="14" t="s">
        <v>21</v>
      </c>
      <c r="C159" s="15">
        <f>SUM(C153)</f>
        <v>371226</v>
      </c>
    </row>
    <row r="160" spans="1:3" ht="14.25">
      <c r="A160" s="13"/>
      <c r="B160" s="13"/>
      <c r="C160" s="13"/>
    </row>
    <row r="161" spans="1:3" ht="14.25">
      <c r="A161" s="13"/>
      <c r="B161" s="13"/>
      <c r="C161" s="13"/>
    </row>
    <row r="162" spans="1:3" ht="14.25">
      <c r="A162" s="16" t="s">
        <v>188</v>
      </c>
      <c r="B162" s="16"/>
      <c r="C162" s="16"/>
    </row>
    <row r="163" spans="1:3" ht="14.25">
      <c r="A163" s="17" t="s">
        <v>6</v>
      </c>
      <c r="B163" s="17"/>
      <c r="C163" s="17"/>
    </row>
    <row r="164" spans="1:3" ht="14.25">
      <c r="A164" s="13"/>
      <c r="B164" s="13"/>
      <c r="C164" s="13"/>
    </row>
    <row r="165" spans="1:3" ht="14.25">
      <c r="A165" s="13" t="s">
        <v>14</v>
      </c>
      <c r="B165" s="13"/>
      <c r="C165" s="13"/>
    </row>
    <row r="166" spans="1:3" ht="14.25">
      <c r="A166" s="13"/>
      <c r="B166" s="13"/>
      <c r="C166" s="13"/>
    </row>
    <row r="167" spans="1:3" ht="14.25">
      <c r="A167" s="16"/>
      <c r="B167" s="16"/>
      <c r="C167" s="16"/>
    </row>
    <row r="168" spans="1:3" ht="14.25">
      <c r="A168" s="13" t="s">
        <v>15</v>
      </c>
      <c r="B168" s="18" t="s">
        <v>16</v>
      </c>
      <c r="C168" s="18" t="s">
        <v>17</v>
      </c>
    </row>
    <row r="169" spans="1:3" s="12" customFormat="1"/>
    <row r="170" spans="1:3" ht="15.75">
      <c r="A170" s="1" t="s">
        <v>90</v>
      </c>
      <c r="B170" s="2"/>
      <c r="C170" s="2"/>
    </row>
    <row r="171" spans="1:3" ht="15.75">
      <c r="A171" s="3" t="s">
        <v>0</v>
      </c>
      <c r="B171" s="4"/>
      <c r="C171" s="4"/>
    </row>
    <row r="172" spans="1:3" ht="15.75">
      <c r="A172" s="3" t="s">
        <v>1</v>
      </c>
      <c r="B172" s="4"/>
      <c r="C172" s="4"/>
    </row>
    <row r="173" spans="1:3" ht="15.75">
      <c r="A173" s="3" t="s">
        <v>132</v>
      </c>
      <c r="B173" s="4"/>
      <c r="C173" s="4"/>
    </row>
    <row r="174" spans="1:3">
      <c r="A174" t="s">
        <v>2</v>
      </c>
    </row>
    <row r="175" spans="1:3">
      <c r="B175" t="s">
        <v>3</v>
      </c>
    </row>
    <row r="177" spans="1:3">
      <c r="A177" t="s">
        <v>4</v>
      </c>
    </row>
    <row r="179" spans="1:3">
      <c r="A179" t="s">
        <v>5</v>
      </c>
    </row>
    <row r="180" spans="1:3">
      <c r="A180" t="s">
        <v>7</v>
      </c>
    </row>
    <row r="181" spans="1:3" ht="15">
      <c r="A181" s="5" t="s">
        <v>8</v>
      </c>
      <c r="B181" s="5" t="s">
        <v>9</v>
      </c>
      <c r="C181" s="5" t="s">
        <v>10</v>
      </c>
    </row>
    <row r="182" spans="1:3" ht="15">
      <c r="A182" s="6" t="s">
        <v>11</v>
      </c>
      <c r="B182" s="6" t="s">
        <v>12</v>
      </c>
      <c r="C182" s="6" t="s">
        <v>13</v>
      </c>
    </row>
    <row r="183" spans="1:3" ht="15">
      <c r="A183" s="6" t="s">
        <v>18</v>
      </c>
      <c r="B183" s="6"/>
      <c r="C183" s="6"/>
    </row>
    <row r="184" spans="1:3" ht="14.25">
      <c r="A184" s="7" t="s">
        <v>133</v>
      </c>
      <c r="B184" s="8" t="s">
        <v>63</v>
      </c>
      <c r="C184" s="9">
        <v>447726</v>
      </c>
    </row>
    <row r="185" spans="1:3" ht="15">
      <c r="A185" s="6"/>
      <c r="B185" s="10"/>
      <c r="C185" s="9"/>
    </row>
    <row r="186" spans="1:3" ht="15">
      <c r="A186" s="6" t="s">
        <v>19</v>
      </c>
      <c r="B186" s="8"/>
      <c r="C186" s="9"/>
    </row>
    <row r="187" spans="1:3" ht="14.25">
      <c r="A187" s="7" t="s">
        <v>134</v>
      </c>
      <c r="B187" s="8" t="s">
        <v>64</v>
      </c>
      <c r="C187" s="9">
        <v>61169</v>
      </c>
    </row>
    <row r="188" spans="1:3" ht="14.25">
      <c r="A188" s="7" t="s">
        <v>135</v>
      </c>
      <c r="B188" s="8" t="s">
        <v>65</v>
      </c>
      <c r="C188" s="9">
        <v>397</v>
      </c>
    </row>
    <row r="189" spans="1:3" ht="14.25">
      <c r="A189" s="7" t="s">
        <v>136</v>
      </c>
      <c r="B189" s="8" t="s">
        <v>66</v>
      </c>
      <c r="C189" s="9">
        <v>34250</v>
      </c>
    </row>
    <row r="190" spans="1:3" ht="14.25">
      <c r="A190" s="7" t="s">
        <v>137</v>
      </c>
      <c r="B190" s="8" t="s">
        <v>67</v>
      </c>
      <c r="C190" s="9">
        <v>46204</v>
      </c>
    </row>
    <row r="191" spans="1:3" ht="14.25">
      <c r="A191" s="7" t="s">
        <v>138</v>
      </c>
      <c r="B191" s="8" t="s">
        <v>68</v>
      </c>
      <c r="C191" s="9">
        <v>4477</v>
      </c>
    </row>
    <row r="192" spans="1:3" ht="14.25">
      <c r="A192" s="7" t="s">
        <v>139</v>
      </c>
      <c r="B192" s="8" t="s">
        <v>69</v>
      </c>
      <c r="C192" s="11">
        <v>4581</v>
      </c>
    </row>
    <row r="193" spans="1:3" ht="14.25">
      <c r="A193" s="7"/>
      <c r="B193" s="8"/>
      <c r="C193" s="11"/>
    </row>
    <row r="194" spans="1:3" ht="15">
      <c r="A194" s="6" t="s">
        <v>47</v>
      </c>
      <c r="B194" s="8"/>
      <c r="C194" s="9"/>
    </row>
    <row r="195" spans="1:3" ht="14.25">
      <c r="A195" s="7" t="s">
        <v>140</v>
      </c>
      <c r="B195" s="8" t="s">
        <v>70</v>
      </c>
      <c r="C195" s="9">
        <v>22380</v>
      </c>
    </row>
    <row r="196" spans="1:3" ht="14.25">
      <c r="A196" s="7"/>
      <c r="B196" s="8"/>
      <c r="C196" s="9"/>
    </row>
    <row r="197" spans="1:3" ht="15">
      <c r="A197" s="6" t="s">
        <v>20</v>
      </c>
      <c r="B197" s="8"/>
      <c r="C197" s="9"/>
    </row>
    <row r="198" spans="1:3" ht="14.25">
      <c r="A198" s="7" t="s">
        <v>141</v>
      </c>
      <c r="B198" s="8" t="s">
        <v>71</v>
      </c>
      <c r="C198" s="9">
        <v>0</v>
      </c>
    </row>
    <row r="199" spans="1:3" ht="14.25">
      <c r="A199" s="10"/>
      <c r="B199" s="8"/>
      <c r="C199" s="9"/>
    </row>
    <row r="200" spans="1:3" ht="15">
      <c r="A200" s="6" t="s">
        <v>48</v>
      </c>
      <c r="B200" s="8"/>
      <c r="C200" s="9"/>
    </row>
    <row r="201" spans="1:3" ht="14.25">
      <c r="A201" s="10" t="s">
        <v>149</v>
      </c>
      <c r="B201" s="8" t="s">
        <v>186</v>
      </c>
      <c r="C201" s="9">
        <v>20000</v>
      </c>
    </row>
    <row r="202" spans="1:3" ht="14.25">
      <c r="A202" s="10" t="s">
        <v>142</v>
      </c>
      <c r="B202" s="8" t="s">
        <v>187</v>
      </c>
      <c r="C202" s="9">
        <v>8136</v>
      </c>
    </row>
    <row r="203" spans="1:3" ht="14.25">
      <c r="A203" s="7"/>
      <c r="B203" s="8"/>
      <c r="C203" s="9"/>
    </row>
    <row r="204" spans="1:3" ht="14.25">
      <c r="A204" s="10"/>
      <c r="B204" s="8"/>
      <c r="C204" s="9"/>
    </row>
    <row r="205" spans="1:3" ht="15">
      <c r="A205" s="10"/>
      <c r="B205" s="19" t="s">
        <v>21</v>
      </c>
      <c r="C205" s="9">
        <f>SUM(C184:C204)</f>
        <v>649320</v>
      </c>
    </row>
    <row r="206" spans="1:3" ht="15">
      <c r="A206" s="10"/>
      <c r="B206" s="19"/>
      <c r="C206" s="9"/>
    </row>
    <row r="207" spans="1:3" ht="14.25">
      <c r="A207" s="10" t="s">
        <v>143</v>
      </c>
      <c r="B207" s="8" t="s">
        <v>72</v>
      </c>
      <c r="C207" s="9">
        <f>SUM(C205)</f>
        <v>649320</v>
      </c>
    </row>
    <row r="208" spans="1:3" ht="14.25">
      <c r="A208" s="10"/>
      <c r="B208" s="8"/>
      <c r="C208" s="9"/>
    </row>
    <row r="209" spans="1:3" ht="14.25">
      <c r="A209" s="10"/>
      <c r="B209" s="20"/>
      <c r="C209" s="9"/>
    </row>
    <row r="210" spans="1:3" ht="14.25">
      <c r="A210" s="10"/>
      <c r="B210" s="10"/>
      <c r="C210" s="9"/>
    </row>
    <row r="211" spans="1:3" ht="15">
      <c r="A211" s="13"/>
      <c r="B211" s="14" t="s">
        <v>21</v>
      </c>
      <c r="C211" s="15">
        <f>SUM(C205)</f>
        <v>649320</v>
      </c>
    </row>
    <row r="212" spans="1:3" ht="14.25">
      <c r="A212" s="13"/>
      <c r="B212" s="13"/>
      <c r="C212" s="13"/>
    </row>
    <row r="213" spans="1:3" ht="14.25">
      <c r="A213" s="13"/>
      <c r="B213" s="13"/>
      <c r="C213" s="13"/>
    </row>
    <row r="214" spans="1:3" ht="14.25">
      <c r="A214" s="16" t="s">
        <v>73</v>
      </c>
      <c r="B214" s="16"/>
      <c r="C214" s="16"/>
    </row>
    <row r="215" spans="1:3" ht="14.25">
      <c r="A215" s="17" t="s">
        <v>6</v>
      </c>
      <c r="B215" s="17"/>
      <c r="C215" s="17"/>
    </row>
    <row r="216" spans="1:3" ht="14.25">
      <c r="A216" s="13"/>
      <c r="B216" s="13"/>
      <c r="C216" s="13"/>
    </row>
    <row r="217" spans="1:3" ht="14.25">
      <c r="A217" s="13" t="s">
        <v>14</v>
      </c>
      <c r="B217" s="13"/>
      <c r="C217" s="13"/>
    </row>
    <row r="218" spans="1:3" ht="14.25">
      <c r="A218" s="13"/>
      <c r="B218" s="13"/>
      <c r="C218" s="13"/>
    </row>
    <row r="219" spans="1:3" ht="14.25">
      <c r="A219" s="16"/>
      <c r="B219" s="16"/>
      <c r="C219" s="16"/>
    </row>
    <row r="220" spans="1:3" ht="14.25">
      <c r="A220" s="13" t="s">
        <v>15</v>
      </c>
      <c r="B220" s="18" t="s">
        <v>16</v>
      </c>
      <c r="C220" s="18" t="s">
        <v>17</v>
      </c>
    </row>
    <row r="221" spans="1:3" s="12" customFormat="1"/>
    <row r="222" spans="1:3" ht="15.75">
      <c r="A222" s="1" t="s">
        <v>90</v>
      </c>
      <c r="B222" s="2"/>
      <c r="C222" s="2"/>
    </row>
    <row r="223" spans="1:3" ht="15.75">
      <c r="A223" s="3" t="s">
        <v>0</v>
      </c>
      <c r="B223" s="4"/>
      <c r="C223" s="4"/>
    </row>
    <row r="224" spans="1:3" ht="15.75">
      <c r="A224" s="3" t="s">
        <v>1</v>
      </c>
      <c r="B224" s="4"/>
      <c r="C224" s="4"/>
    </row>
    <row r="225" spans="1:3" ht="15.75">
      <c r="A225" s="3" t="s">
        <v>144</v>
      </c>
      <c r="B225" s="4"/>
      <c r="C225" s="4"/>
    </row>
    <row r="226" spans="1:3">
      <c r="A226" t="s">
        <v>2</v>
      </c>
    </row>
    <row r="227" spans="1:3">
      <c r="B227" t="s">
        <v>3</v>
      </c>
    </row>
    <row r="229" spans="1:3">
      <c r="A229" t="s">
        <v>4</v>
      </c>
    </row>
    <row r="231" spans="1:3">
      <c r="A231" t="s">
        <v>5</v>
      </c>
    </row>
    <row r="232" spans="1:3">
      <c r="A232" t="s">
        <v>7</v>
      </c>
    </row>
    <row r="233" spans="1:3" ht="15">
      <c r="A233" s="5" t="s">
        <v>8</v>
      </c>
      <c r="B233" s="5" t="s">
        <v>9</v>
      </c>
      <c r="C233" s="5" t="s">
        <v>10</v>
      </c>
    </row>
    <row r="234" spans="1:3" ht="15">
      <c r="A234" s="6" t="s">
        <v>11</v>
      </c>
      <c r="B234" s="6" t="s">
        <v>12</v>
      </c>
      <c r="C234" s="6" t="s">
        <v>13</v>
      </c>
    </row>
    <row r="235" spans="1:3" ht="15">
      <c r="A235" s="6" t="s">
        <v>18</v>
      </c>
      <c r="B235" s="6"/>
      <c r="C235" s="6"/>
    </row>
    <row r="236" spans="1:3" ht="14.25">
      <c r="A236" s="7" t="s">
        <v>133</v>
      </c>
      <c r="B236" s="8" t="s">
        <v>63</v>
      </c>
      <c r="C236" s="9">
        <v>82700</v>
      </c>
    </row>
    <row r="237" spans="1:3" ht="15">
      <c r="A237" s="6"/>
      <c r="B237" s="10"/>
      <c r="C237" s="9"/>
    </row>
    <row r="238" spans="1:3" ht="15">
      <c r="A238" s="6" t="s">
        <v>19</v>
      </c>
      <c r="B238" s="8"/>
      <c r="C238" s="9"/>
    </row>
    <row r="239" spans="1:3" ht="14.25">
      <c r="A239" s="7" t="s">
        <v>134</v>
      </c>
      <c r="B239" s="8" t="s">
        <v>64</v>
      </c>
      <c r="C239" s="9">
        <v>0</v>
      </c>
    </row>
    <row r="240" spans="1:3" ht="14.25">
      <c r="A240" s="7" t="s">
        <v>135</v>
      </c>
      <c r="B240" s="8" t="s">
        <v>65</v>
      </c>
      <c r="C240" s="9">
        <v>0</v>
      </c>
    </row>
    <row r="241" spans="1:3" ht="14.25">
      <c r="A241" s="7" t="s">
        <v>136</v>
      </c>
      <c r="B241" s="8" t="s">
        <v>66</v>
      </c>
      <c r="C241" s="9">
        <v>6327</v>
      </c>
    </row>
    <row r="242" spans="1:3" ht="14.25">
      <c r="A242" s="7" t="s">
        <v>137</v>
      </c>
      <c r="B242" s="8" t="s">
        <v>67</v>
      </c>
      <c r="C242" s="9">
        <v>8535</v>
      </c>
    </row>
    <row r="243" spans="1:3" ht="14.25">
      <c r="A243" s="7" t="s">
        <v>138</v>
      </c>
      <c r="B243" s="8" t="s">
        <v>68</v>
      </c>
      <c r="C243" s="9">
        <v>827</v>
      </c>
    </row>
    <row r="244" spans="1:3" ht="14.25">
      <c r="A244" s="7" t="s">
        <v>139</v>
      </c>
      <c r="B244" s="8" t="s">
        <v>69</v>
      </c>
      <c r="C244" s="11">
        <v>713</v>
      </c>
    </row>
    <row r="245" spans="1:3" ht="14.25">
      <c r="A245" s="7"/>
      <c r="B245" s="8"/>
      <c r="C245" s="11"/>
    </row>
    <row r="246" spans="1:3" ht="15">
      <c r="A246" s="6" t="s">
        <v>46</v>
      </c>
      <c r="B246" s="8"/>
      <c r="C246" s="9"/>
    </row>
    <row r="247" spans="1:3" ht="14.25">
      <c r="A247" s="7" t="s">
        <v>145</v>
      </c>
      <c r="B247" s="8" t="s">
        <v>74</v>
      </c>
      <c r="C247" s="9">
        <v>5000</v>
      </c>
    </row>
    <row r="248" spans="1:3" ht="14.25">
      <c r="A248" s="7" t="s">
        <v>146</v>
      </c>
      <c r="B248" s="8" t="s">
        <v>75</v>
      </c>
      <c r="C248" s="9">
        <v>6628</v>
      </c>
    </row>
    <row r="249" spans="1:3" ht="14.25">
      <c r="A249" s="7"/>
      <c r="B249" s="8"/>
      <c r="C249" s="9"/>
    </row>
    <row r="250" spans="1:3" ht="15">
      <c r="A250" s="6" t="s">
        <v>20</v>
      </c>
      <c r="B250" s="8"/>
      <c r="C250" s="9"/>
    </row>
    <row r="251" spans="1:3" ht="14.25">
      <c r="A251" s="7" t="s">
        <v>147</v>
      </c>
      <c r="B251" s="8" t="s">
        <v>76</v>
      </c>
      <c r="C251" s="9">
        <v>3270</v>
      </c>
    </row>
    <row r="252" spans="1:3" ht="14.25">
      <c r="A252" s="7" t="s">
        <v>142</v>
      </c>
      <c r="B252" s="8" t="s">
        <v>77</v>
      </c>
      <c r="C252" s="9">
        <v>3000</v>
      </c>
    </row>
    <row r="253" spans="1:3" ht="14.25">
      <c r="A253" s="7"/>
      <c r="B253" s="8"/>
      <c r="C253" s="9"/>
    </row>
    <row r="254" spans="1:3" ht="14.25">
      <c r="A254" s="10"/>
      <c r="B254" s="8"/>
      <c r="C254" s="9"/>
    </row>
    <row r="255" spans="1:3" ht="15">
      <c r="A255" s="6" t="s">
        <v>48</v>
      </c>
      <c r="B255" s="8"/>
      <c r="C255" s="9"/>
    </row>
    <row r="256" spans="1:3" ht="14.25">
      <c r="A256" s="7" t="s">
        <v>148</v>
      </c>
      <c r="B256" s="8" t="s">
        <v>78</v>
      </c>
      <c r="C256" s="9">
        <v>8000</v>
      </c>
    </row>
    <row r="257" spans="1:3" ht="14.25">
      <c r="A257" s="7"/>
      <c r="B257" s="8"/>
      <c r="C257" s="9"/>
    </row>
    <row r="258" spans="1:3" ht="14.25">
      <c r="A258" s="7"/>
      <c r="B258" s="8"/>
      <c r="C258" s="9"/>
    </row>
    <row r="259" spans="1:3" ht="14.25">
      <c r="A259" s="7"/>
      <c r="B259" s="8"/>
      <c r="C259" s="9"/>
    </row>
    <row r="260" spans="1:3" ht="14.25">
      <c r="A260" s="10"/>
      <c r="B260" s="8"/>
      <c r="C260" s="9"/>
    </row>
    <row r="261" spans="1:3" ht="15">
      <c r="A261" s="10"/>
      <c r="B261" s="19" t="s">
        <v>21</v>
      </c>
      <c r="C261" s="9">
        <f>SUM(C236:C260)</f>
        <v>125000</v>
      </c>
    </row>
    <row r="262" spans="1:3" ht="15">
      <c r="A262" s="10"/>
      <c r="B262" s="19"/>
      <c r="C262" s="9"/>
    </row>
    <row r="263" spans="1:3" ht="14.25">
      <c r="A263" s="10" t="s">
        <v>150</v>
      </c>
      <c r="B263" s="8" t="s">
        <v>79</v>
      </c>
      <c r="C263" s="9">
        <f>SUM(C261)</f>
        <v>125000</v>
      </c>
    </row>
    <row r="264" spans="1:3" ht="14.25">
      <c r="A264" s="10"/>
      <c r="B264" s="8"/>
      <c r="C264" s="9"/>
    </row>
    <row r="265" spans="1:3" ht="14.25">
      <c r="A265" s="10"/>
      <c r="B265" s="20"/>
      <c r="C265" s="9"/>
    </row>
    <row r="266" spans="1:3" ht="14.25">
      <c r="A266" s="10"/>
      <c r="B266" s="10"/>
      <c r="C266" s="9"/>
    </row>
    <row r="267" spans="1:3" ht="15">
      <c r="A267" s="13"/>
      <c r="B267" s="14" t="s">
        <v>21</v>
      </c>
      <c r="C267" s="15">
        <f>SUM(C261)</f>
        <v>125000</v>
      </c>
    </row>
    <row r="268" spans="1:3" ht="14.25">
      <c r="A268" s="13"/>
      <c r="B268" s="13"/>
      <c r="C268" s="13"/>
    </row>
    <row r="269" spans="1:3" ht="14.25">
      <c r="A269" s="13"/>
      <c r="B269" s="13"/>
      <c r="C269" s="13"/>
    </row>
    <row r="270" spans="1:3" ht="14.25">
      <c r="A270" s="16" t="s">
        <v>80</v>
      </c>
      <c r="B270" s="16"/>
      <c r="C270" s="16"/>
    </row>
    <row r="271" spans="1:3" ht="14.25">
      <c r="A271" s="17" t="s">
        <v>6</v>
      </c>
      <c r="B271" s="17"/>
      <c r="C271" s="17"/>
    </row>
    <row r="272" spans="1:3" ht="14.25">
      <c r="A272" s="13"/>
      <c r="B272" s="13"/>
      <c r="C272" s="13"/>
    </row>
    <row r="273" spans="1:3" ht="14.25">
      <c r="A273" s="13" t="s">
        <v>14</v>
      </c>
      <c r="B273" s="13"/>
      <c r="C273" s="13"/>
    </row>
    <row r="274" spans="1:3" ht="14.25">
      <c r="A274" s="13"/>
      <c r="B274" s="13"/>
      <c r="C274" s="13"/>
    </row>
    <row r="275" spans="1:3" ht="14.25">
      <c r="A275" s="16"/>
      <c r="B275" s="16"/>
      <c r="C275" s="16"/>
    </row>
    <row r="276" spans="1:3" ht="14.25">
      <c r="A276" s="13" t="s">
        <v>15</v>
      </c>
      <c r="B276" s="18" t="s">
        <v>16</v>
      </c>
      <c r="C276" s="18" t="s">
        <v>17</v>
      </c>
    </row>
    <row r="277" spans="1:3" s="12" customFormat="1"/>
    <row r="278" spans="1:3" ht="15.75">
      <c r="A278" s="1" t="s">
        <v>90</v>
      </c>
      <c r="B278" s="2"/>
      <c r="C278" s="2"/>
    </row>
    <row r="279" spans="1:3" ht="15.75">
      <c r="A279" s="3" t="s">
        <v>0</v>
      </c>
      <c r="B279" s="4"/>
      <c r="C279" s="4"/>
    </row>
    <row r="280" spans="1:3" ht="15.75">
      <c r="A280" s="3" t="s">
        <v>1</v>
      </c>
      <c r="B280" s="4"/>
      <c r="C280" s="4"/>
    </row>
    <row r="281" spans="1:3" ht="15.75">
      <c r="A281" s="3" t="s">
        <v>117</v>
      </c>
      <c r="B281" s="4"/>
      <c r="C281" s="4"/>
    </row>
    <row r="282" spans="1:3">
      <c r="A282" t="s">
        <v>2</v>
      </c>
    </row>
    <row r="283" spans="1:3">
      <c r="B283" t="s">
        <v>3</v>
      </c>
    </row>
    <row r="285" spans="1:3">
      <c r="A285" t="s">
        <v>4</v>
      </c>
    </row>
    <row r="287" spans="1:3">
      <c r="A287" t="s">
        <v>5</v>
      </c>
    </row>
    <row r="288" spans="1:3">
      <c r="A288" t="s">
        <v>7</v>
      </c>
    </row>
    <row r="289" spans="1:3" ht="15">
      <c r="A289" s="5" t="s">
        <v>8</v>
      </c>
      <c r="B289" s="5" t="s">
        <v>9</v>
      </c>
      <c r="C289" s="5" t="s">
        <v>10</v>
      </c>
    </row>
    <row r="290" spans="1:3" ht="15">
      <c r="A290" s="6" t="s">
        <v>11</v>
      </c>
      <c r="B290" s="6" t="s">
        <v>12</v>
      </c>
      <c r="C290" s="6" t="s">
        <v>13</v>
      </c>
    </row>
    <row r="291" spans="1:3" ht="15">
      <c r="A291" s="6" t="s">
        <v>18</v>
      </c>
      <c r="B291" s="6"/>
      <c r="C291" s="6"/>
    </row>
    <row r="292" spans="1:3" ht="14.25">
      <c r="A292" s="10" t="s">
        <v>118</v>
      </c>
      <c r="B292" s="8" t="s">
        <v>49</v>
      </c>
      <c r="C292" s="9">
        <f>435015+46494</f>
        <v>481509</v>
      </c>
    </row>
    <row r="293" spans="1:3" ht="15">
      <c r="A293" s="6"/>
      <c r="B293" s="10"/>
      <c r="C293" s="9"/>
    </row>
    <row r="294" spans="1:3" ht="15">
      <c r="A294" s="6" t="s">
        <v>19</v>
      </c>
      <c r="B294" s="8"/>
      <c r="C294" s="9"/>
    </row>
    <row r="295" spans="1:3" ht="14.25">
      <c r="A295" s="10" t="s">
        <v>119</v>
      </c>
      <c r="B295" s="8" t="s">
        <v>50</v>
      </c>
      <c r="C295" s="9">
        <f>41640+2918</f>
        <v>44558</v>
      </c>
    </row>
    <row r="296" spans="1:3" ht="14.25">
      <c r="A296" s="10" t="s">
        <v>120</v>
      </c>
      <c r="B296" s="8" t="s">
        <v>51</v>
      </c>
      <c r="C296" s="9">
        <f>270+19</f>
        <v>289</v>
      </c>
    </row>
    <row r="297" spans="1:3" ht="14.25">
      <c r="A297" s="10" t="s">
        <v>121</v>
      </c>
      <c r="B297" s="8" t="s">
        <v>52</v>
      </c>
      <c r="C297" s="9">
        <f>33279+3558</f>
        <v>36837</v>
      </c>
    </row>
    <row r="298" spans="1:3" ht="14.25">
      <c r="A298" s="10" t="s">
        <v>122</v>
      </c>
      <c r="B298" s="8" t="s">
        <v>53</v>
      </c>
      <c r="C298" s="9">
        <f>44894+4799</f>
        <v>49693</v>
      </c>
    </row>
    <row r="299" spans="1:3" ht="14.25">
      <c r="A299" s="10" t="s">
        <v>123</v>
      </c>
      <c r="B299" s="8" t="s">
        <v>54</v>
      </c>
      <c r="C299" s="9">
        <f>4350+466</f>
        <v>4816</v>
      </c>
    </row>
    <row r="300" spans="1:3" ht="14.25">
      <c r="A300" s="10" t="s">
        <v>124</v>
      </c>
      <c r="B300" s="8" t="s">
        <v>55</v>
      </c>
      <c r="C300" s="11">
        <f>4350+464</f>
        <v>4814</v>
      </c>
    </row>
    <row r="301" spans="1:3" ht="14.25">
      <c r="A301" s="10"/>
      <c r="B301" s="8"/>
      <c r="C301" s="11"/>
    </row>
    <row r="302" spans="1:3" ht="15">
      <c r="A302" s="6" t="s">
        <v>46</v>
      </c>
      <c r="B302" s="8"/>
      <c r="C302" s="9"/>
    </row>
    <row r="303" spans="1:3" ht="14.25">
      <c r="A303" s="10" t="s">
        <v>125</v>
      </c>
      <c r="B303" s="8" t="s">
        <v>56</v>
      </c>
      <c r="C303" s="9">
        <v>814</v>
      </c>
    </row>
    <row r="304" spans="1:3" ht="14.25">
      <c r="A304" s="10" t="s">
        <v>126</v>
      </c>
      <c r="B304" s="8" t="s">
        <v>57</v>
      </c>
      <c r="C304" s="9">
        <v>10674</v>
      </c>
    </row>
    <row r="305" spans="1:3" ht="14.25">
      <c r="A305" s="10"/>
      <c r="B305" s="8"/>
      <c r="C305" s="9"/>
    </row>
    <row r="306" spans="1:3" ht="15">
      <c r="A306" s="6" t="s">
        <v>20</v>
      </c>
      <c r="B306" s="8"/>
      <c r="C306" s="9"/>
    </row>
    <row r="307" spans="1:3" ht="14.25">
      <c r="A307" s="10" t="s">
        <v>127</v>
      </c>
      <c r="B307" s="8" t="s">
        <v>58</v>
      </c>
      <c r="C307" s="9">
        <v>720</v>
      </c>
    </row>
    <row r="308" spans="1:3" ht="14.25">
      <c r="A308" s="10" t="s">
        <v>181</v>
      </c>
      <c r="B308" s="8" t="s">
        <v>182</v>
      </c>
      <c r="C308" s="9">
        <v>138</v>
      </c>
    </row>
    <row r="309" spans="1:3" ht="14.25">
      <c r="A309" s="10"/>
      <c r="B309" s="8"/>
      <c r="C309" s="9"/>
    </row>
    <row r="310" spans="1:3" ht="15">
      <c r="A310" s="6" t="s">
        <v>48</v>
      </c>
      <c r="B310" s="8"/>
      <c r="C310" s="9"/>
    </row>
    <row r="311" spans="1:3" ht="14.25">
      <c r="A311" s="10" t="s">
        <v>128</v>
      </c>
      <c r="B311" s="8" t="s">
        <v>59</v>
      </c>
      <c r="C311" s="9">
        <v>4465</v>
      </c>
    </row>
    <row r="312" spans="1:3" ht="14.25">
      <c r="A312" s="10" t="s">
        <v>129</v>
      </c>
      <c r="B312" s="8" t="s">
        <v>60</v>
      </c>
      <c r="C312" s="9">
        <v>1650</v>
      </c>
    </row>
    <row r="313" spans="1:3" ht="14.25">
      <c r="A313" s="10" t="s">
        <v>130</v>
      </c>
      <c r="B313" s="8" t="s">
        <v>61</v>
      </c>
      <c r="C313" s="9">
        <v>4940</v>
      </c>
    </row>
    <row r="314" spans="1:3" ht="15">
      <c r="A314" s="10"/>
      <c r="B314" s="19" t="s">
        <v>21</v>
      </c>
      <c r="C314" s="9">
        <f>SUM(C292:C313)</f>
        <v>645917</v>
      </c>
    </row>
    <row r="315" spans="1:3" ht="15">
      <c r="A315" s="10"/>
      <c r="B315" s="19"/>
      <c r="C315" s="9"/>
    </row>
    <row r="316" spans="1:3" ht="14.25">
      <c r="A316" s="10" t="s">
        <v>131</v>
      </c>
      <c r="B316" s="8" t="s">
        <v>62</v>
      </c>
      <c r="C316" s="9">
        <v>587198</v>
      </c>
    </row>
    <row r="317" spans="1:3" ht="14.25">
      <c r="A317" s="10" t="s">
        <v>115</v>
      </c>
      <c r="B317" s="8" t="s">
        <v>184</v>
      </c>
      <c r="C317" s="9">
        <v>58719</v>
      </c>
    </row>
    <row r="318" spans="1:3" ht="14.25">
      <c r="A318" s="10"/>
      <c r="B318" s="20"/>
      <c r="C318" s="9"/>
    </row>
    <row r="319" spans="1:3" ht="14.25">
      <c r="A319" s="10" t="s">
        <v>116</v>
      </c>
      <c r="B319" s="20" t="s">
        <v>185</v>
      </c>
      <c r="C319" s="9">
        <v>58719</v>
      </c>
    </row>
    <row r="320" spans="1:3" ht="14.25">
      <c r="A320" s="10"/>
      <c r="B320" s="10"/>
      <c r="C320" s="9"/>
    </row>
    <row r="321" spans="1:3" ht="15">
      <c r="A321" s="13"/>
      <c r="B321" s="14" t="s">
        <v>21</v>
      </c>
      <c r="C321" s="15">
        <f>SUM(C314)</f>
        <v>645917</v>
      </c>
    </row>
    <row r="322" spans="1:3" ht="14.25">
      <c r="A322" s="13"/>
      <c r="B322" s="13"/>
      <c r="C322" s="13"/>
    </row>
    <row r="323" spans="1:3" ht="14.25">
      <c r="A323" s="13"/>
      <c r="B323" s="13"/>
      <c r="C323" s="13"/>
    </row>
    <row r="324" spans="1:3" ht="14.25">
      <c r="A324" s="16" t="s">
        <v>183</v>
      </c>
      <c r="B324" s="16"/>
      <c r="C324" s="16"/>
    </row>
    <row r="325" spans="1:3" ht="14.25">
      <c r="A325" s="17" t="s">
        <v>6</v>
      </c>
      <c r="B325" s="17"/>
      <c r="C325" s="17"/>
    </row>
    <row r="326" spans="1:3" ht="14.25">
      <c r="A326" s="13"/>
      <c r="B326" s="13"/>
      <c r="C326" s="13"/>
    </row>
    <row r="327" spans="1:3" ht="14.25">
      <c r="A327" s="13" t="s">
        <v>14</v>
      </c>
      <c r="B327" s="13"/>
      <c r="C327" s="13"/>
    </row>
    <row r="328" spans="1:3" ht="14.25">
      <c r="A328" s="13"/>
      <c r="B328" s="13"/>
      <c r="C328" s="13"/>
    </row>
    <row r="329" spans="1:3" ht="14.25">
      <c r="A329" s="16"/>
      <c r="B329" s="16"/>
      <c r="C329" s="16"/>
    </row>
    <row r="330" spans="1:3" ht="14.25">
      <c r="A330" s="13" t="s">
        <v>15</v>
      </c>
      <c r="B330" s="18" t="s">
        <v>16</v>
      </c>
      <c r="C330" s="18" t="s">
        <v>17</v>
      </c>
    </row>
    <row r="331" spans="1:3" s="12" customFormat="1"/>
  </sheetData>
  <phoneticPr fontId="2" type="noConversion"/>
  <printOptions horizontalCentered="1"/>
  <pageMargins left="0.25" right="0.25" top="0.75" bottom="0.75" header="0.3" footer="0.3"/>
  <pageSetup scale="80" orientation="portrait" r:id="rId1"/>
  <headerFooter alignWithMargins="0"/>
  <rowBreaks count="5" manualBreakCount="5">
    <brk id="53" max="16383" man="1"/>
    <brk id="112" max="16383" man="1"/>
    <brk id="169" max="16383" man="1"/>
    <brk id="221" max="16383" man="1"/>
    <brk id="27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14 Budget Appropriations </vt:lpstr>
    </vt:vector>
  </TitlesOfParts>
  <Company>Health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mescaname</dc:creator>
  <cp:lastModifiedBy>rosalinda.cantu</cp:lastModifiedBy>
  <cp:lastPrinted>2013-08-23T20:14:23Z</cp:lastPrinted>
  <dcterms:created xsi:type="dcterms:W3CDTF">2011-06-15T20:52:07Z</dcterms:created>
  <dcterms:modified xsi:type="dcterms:W3CDTF">2013-08-23T20:15:01Z</dcterms:modified>
</cp:coreProperties>
</file>