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035" windowHeight="11760"/>
  </bookViews>
  <sheets>
    <sheet name="Prog 005" sheetId="1" r:id="rId1"/>
  </sheets>
  <calcPr calcId="145621"/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15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3" i="1"/>
  <c r="I13" i="1"/>
  <c r="Q13" i="1" s="1"/>
  <c r="I14" i="1"/>
  <c r="P14" i="1" s="1"/>
  <c r="I15" i="1"/>
  <c r="Q15" i="1" s="1"/>
  <c r="I16" i="1"/>
  <c r="P16" i="1" s="1"/>
  <c r="I17" i="1"/>
  <c r="Q17" i="1" s="1"/>
  <c r="I18" i="1"/>
  <c r="P18" i="1" s="1"/>
  <c r="I19" i="1"/>
  <c r="Q19" i="1" s="1"/>
  <c r="I20" i="1"/>
  <c r="P20" i="1" s="1"/>
  <c r="I21" i="1"/>
  <c r="Q21" i="1" s="1"/>
  <c r="I22" i="1"/>
  <c r="P22" i="1" s="1"/>
  <c r="I23" i="1"/>
  <c r="Q23" i="1" s="1"/>
  <c r="I24" i="1"/>
  <c r="P24" i="1" s="1"/>
  <c r="I25" i="1"/>
  <c r="Q25" i="1" s="1"/>
  <c r="I26" i="1"/>
  <c r="P26" i="1" s="1"/>
  <c r="I27" i="1"/>
  <c r="Q27" i="1" s="1"/>
  <c r="I28" i="1"/>
  <c r="P28" i="1" s="1"/>
  <c r="I29" i="1"/>
  <c r="Q29" i="1" s="1"/>
  <c r="I30" i="1"/>
  <c r="P30" i="1" s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2" i="1"/>
  <c r="O11" i="1"/>
  <c r="P29" i="1" l="1"/>
  <c r="P27" i="1"/>
  <c r="P25" i="1"/>
  <c r="P23" i="1"/>
  <c r="P21" i="1"/>
  <c r="P19" i="1"/>
  <c r="P17" i="1"/>
  <c r="P15" i="1"/>
  <c r="P13" i="1"/>
  <c r="Q30" i="1"/>
  <c r="Q28" i="1"/>
  <c r="Q26" i="1"/>
  <c r="Q24" i="1"/>
  <c r="Q22" i="1"/>
  <c r="Q20" i="1"/>
  <c r="Q18" i="1"/>
  <c r="Q16" i="1"/>
  <c r="Q14" i="1"/>
  <c r="G11" i="1"/>
  <c r="K11" i="1"/>
  <c r="M11" i="1"/>
  <c r="I12" i="1"/>
  <c r="K12" i="1"/>
  <c r="M12" i="1"/>
  <c r="K13" i="1"/>
  <c r="K14" i="1"/>
  <c r="D31" i="1"/>
  <c r="H31" i="1"/>
  <c r="I11" i="1"/>
  <c r="E31" i="1"/>
  <c r="Q11" i="1" l="1"/>
  <c r="Q31" i="1" s="1"/>
  <c r="H33" i="1" s="1"/>
  <c r="P11" i="1"/>
  <c r="H37" i="1"/>
  <c r="H35" i="1"/>
  <c r="P12" i="1"/>
  <c r="P31" i="1" s="1"/>
  <c r="H32" i="1" s="1"/>
  <c r="Q12" i="1"/>
  <c r="H34" i="1"/>
  <c r="H36" i="1"/>
  <c r="H38" i="1" l="1"/>
</calcChain>
</file>

<file path=xl/sharedStrings.xml><?xml version="1.0" encoding="utf-8"?>
<sst xmlns="http://schemas.openxmlformats.org/spreadsheetml/2006/main" count="72" uniqueCount="58">
  <si>
    <t xml:space="preserve">Hidalgo County Health &amp; Human Services Department </t>
  </si>
  <si>
    <t xml:space="preserve">Salary Schedule </t>
  </si>
  <si>
    <t>Distribution</t>
  </si>
  <si>
    <t xml:space="preserve">Insurance </t>
  </si>
  <si>
    <t xml:space="preserve">Slot # </t>
  </si>
  <si>
    <t xml:space="preserve">Position Title </t>
  </si>
  <si>
    <t xml:space="preserve">Actual Gross Salary </t>
  </si>
  <si>
    <t>340-003</t>
  </si>
  <si>
    <t>%</t>
  </si>
  <si>
    <t>340-005</t>
  </si>
  <si>
    <t>340-008</t>
  </si>
  <si>
    <t>340-011</t>
  </si>
  <si>
    <t>340-012</t>
  </si>
  <si>
    <t>Health Ins.</t>
  </si>
  <si>
    <t>Life Ins.</t>
  </si>
  <si>
    <t>G002</t>
  </si>
  <si>
    <t>TX Vaccines Manager</t>
  </si>
  <si>
    <t>0003</t>
  </si>
  <si>
    <t>Registered Nurse IV</t>
  </si>
  <si>
    <t>G004</t>
  </si>
  <si>
    <t>Lic. Voc. Nurse III</t>
  </si>
  <si>
    <t>G005</t>
  </si>
  <si>
    <t>G006</t>
  </si>
  <si>
    <t>G007</t>
  </si>
  <si>
    <t>G008</t>
  </si>
  <si>
    <t>Lic. Voc. Nurse II</t>
  </si>
  <si>
    <t>G009</t>
  </si>
  <si>
    <t>G010</t>
  </si>
  <si>
    <t>G012</t>
  </si>
  <si>
    <t>Outreach Specialist I</t>
  </si>
  <si>
    <t>G013</t>
  </si>
  <si>
    <t>G014</t>
  </si>
  <si>
    <t>Asst. TB Rcrd Mngr</t>
  </si>
  <si>
    <t>G015</t>
  </si>
  <si>
    <t xml:space="preserve">Community Srv Aide </t>
  </si>
  <si>
    <t>G016</t>
  </si>
  <si>
    <t>G017</t>
  </si>
  <si>
    <t>G018</t>
  </si>
  <si>
    <t>Outreach Specialist II</t>
  </si>
  <si>
    <t>G019</t>
  </si>
  <si>
    <t>G020</t>
  </si>
  <si>
    <t>G021</t>
  </si>
  <si>
    <t>HR Coordinator II</t>
  </si>
  <si>
    <t>G022</t>
  </si>
  <si>
    <t>Registered Nurse V</t>
  </si>
  <si>
    <t>Total Gross Salary - &gt;</t>
  </si>
  <si>
    <t xml:space="preserve">Health Insurance </t>
  </si>
  <si>
    <t xml:space="preserve">Life Insurance </t>
  </si>
  <si>
    <t xml:space="preserve">FICA </t>
  </si>
  <si>
    <t xml:space="preserve">Retirement </t>
  </si>
  <si>
    <t xml:space="preserve">Unemployment Comp </t>
  </si>
  <si>
    <t xml:space="preserve">Worker's Comp </t>
  </si>
  <si>
    <t>Budget &amp; Management Salary Schedule</t>
  </si>
  <si>
    <t xml:space="preserve">Budgeted Salary </t>
  </si>
  <si>
    <t>January 1, 2014 through December 31, 2014</t>
  </si>
  <si>
    <t xml:space="preserve">2014 Health Administration Program Income Funding </t>
  </si>
  <si>
    <t>4-1293-441-00-340-005-0-xxx</t>
  </si>
  <si>
    <t>2014 Fringe &amp; Comp Rates -----------------&gt;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</si>
</sst>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9" fontId="0" fillId="0" borderId="0" xfId="0" applyNumberFormat="1"/>
    <xf numFmtId="43" fontId="1" fillId="0" borderId="0" xfId="1"/>
    <xf numFmtId="0" fontId="0" fillId="0" borderId="1" xfId="0" applyBorder="1"/>
    <xf numFmtId="49" fontId="0" fillId="0" borderId="1" xfId="0" applyNumberFormat="1" applyBorder="1"/>
    <xf numFmtId="43" fontId="1" fillId="0" borderId="1" xfId="1" applyBorder="1"/>
    <xf numFmtId="0" fontId="0" fillId="0" borderId="2" xfId="0" applyBorder="1"/>
    <xf numFmtId="49" fontId="3" fillId="0" borderId="3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3" fontId="3" fillId="0" borderId="4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49" fontId="0" fillId="0" borderId="3" xfId="0" applyNumberFormat="1" applyBorder="1"/>
    <xf numFmtId="0" fontId="0" fillId="0" borderId="3" xfId="0" applyBorder="1"/>
    <xf numFmtId="0" fontId="0" fillId="2" borderId="5" xfId="0" applyFill="1" applyBorder="1"/>
    <xf numFmtId="43" fontId="1" fillId="0" borderId="3" xfId="1" applyFill="1" applyBorder="1"/>
    <xf numFmtId="43" fontId="1" fillId="0" borderId="3" xfId="1" applyBorder="1"/>
    <xf numFmtId="43" fontId="1" fillId="0" borderId="5" xfId="1" applyBorder="1"/>
    <xf numFmtId="43" fontId="6" fillId="3" borderId="3" xfId="1" applyFont="1" applyFill="1" applyBorder="1"/>
    <xf numFmtId="43" fontId="0" fillId="0" borderId="3" xfId="0" applyNumberFormat="1" applyBorder="1"/>
    <xf numFmtId="43" fontId="1" fillId="0" borderId="3" xfId="1" applyFont="1" applyBorder="1"/>
    <xf numFmtId="0" fontId="0" fillId="0" borderId="5" xfId="0" applyBorder="1"/>
    <xf numFmtId="49" fontId="3" fillId="0" borderId="0" xfId="0" applyNumberFormat="1" applyFont="1" applyBorder="1"/>
    <xf numFmtId="0" fontId="0" fillId="0" borderId="0" xfId="0" applyBorder="1"/>
    <xf numFmtId="43" fontId="1" fillId="0" borderId="0" xfId="1" applyBorder="1"/>
    <xf numFmtId="43" fontId="3" fillId="4" borderId="0" xfId="1" applyFont="1" applyFill="1" applyBorder="1"/>
    <xf numFmtId="43" fontId="3" fillId="5" borderId="5" xfId="0" applyNumberFormat="1" applyFont="1" applyFill="1" applyBorder="1"/>
    <xf numFmtId="43" fontId="3" fillId="5" borderId="3" xfId="0" applyNumberFormat="1" applyFont="1" applyFill="1" applyBorder="1"/>
    <xf numFmtId="43" fontId="3" fillId="4" borderId="0" xfId="0" applyNumberFormat="1" applyFont="1" applyFill="1"/>
    <xf numFmtId="43" fontId="3" fillId="4" borderId="1" xfId="0" applyNumberFormat="1" applyFont="1" applyFill="1" applyBorder="1"/>
    <xf numFmtId="49" fontId="3" fillId="0" borderId="0" xfId="0" applyNumberFormat="1" applyFont="1"/>
    <xf numFmtId="43" fontId="3" fillId="0" borderId="3" xfId="1" applyFont="1" applyBorder="1" applyAlignment="1">
      <alignment horizontal="center" wrapText="1"/>
    </xf>
    <xf numFmtId="43" fontId="0" fillId="0" borderId="3" xfId="1" applyFont="1" applyBorder="1"/>
    <xf numFmtId="10" fontId="0" fillId="0" borderId="0" xfId="0" applyNumberFormat="1"/>
    <xf numFmtId="43" fontId="5" fillId="0" borderId="3" xfId="1" applyFont="1" applyBorder="1"/>
    <xf numFmtId="43" fontId="5" fillId="0" borderId="3" xfId="1" applyFont="1" applyFill="1" applyBorder="1"/>
    <xf numFmtId="0" fontId="0" fillId="2" borderId="7" xfId="0" applyFill="1" applyBorder="1"/>
    <xf numFmtId="43" fontId="7" fillId="6" borderId="6" xfId="0" applyNumberFormat="1" applyFont="1" applyFill="1" applyBorder="1"/>
    <xf numFmtId="0" fontId="4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4</xdr:row>
      <xdr:rowOff>95250</xdr:rowOff>
    </xdr:from>
    <xdr:to>
      <xdr:col>8</xdr:col>
      <xdr:colOff>104775</xdr:colOff>
      <xdr:row>6</xdr:row>
      <xdr:rowOff>123825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4257675" y="742950"/>
          <a:ext cx="3181350" cy="3524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400" kern="10" spc="0">
              <a:ln w="19050">
                <a:solidFill>
                  <a:srgbClr val="99CCFF"/>
                </a:solidFill>
                <a:round/>
                <a:headEnd/>
                <a:tailEnd/>
              </a:ln>
              <a:solidFill>
                <a:srgbClr val="0066CC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For Budgeting Purposes Only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41</xdr:row>
          <xdr:rowOff>19050</xdr:rowOff>
        </xdr:from>
        <xdr:to>
          <xdr:col>5</xdr:col>
          <xdr:colOff>600075</xdr:colOff>
          <xdr:row>42</xdr:row>
          <xdr:rowOff>47625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39</xdr:row>
          <xdr:rowOff>0</xdr:rowOff>
        </xdr:from>
        <xdr:to>
          <xdr:col>5</xdr:col>
          <xdr:colOff>590550</xdr:colOff>
          <xdr:row>40</xdr:row>
          <xdr:rowOff>47625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2"/>
  <sheetViews>
    <sheetView tabSelected="1" zoomScaleNormal="100" workbookViewId="0">
      <selection activeCell="C36" sqref="C36"/>
    </sheetView>
  </sheetViews>
  <sheetFormatPr defaultRowHeight="12.75" x14ac:dyDescent="0.2"/>
  <cols>
    <col min="1" max="1" width="7.5703125" style="1" customWidth="1"/>
    <col min="2" max="2" width="19.140625" customWidth="1"/>
    <col min="3" max="3" width="1.28515625" customWidth="1"/>
    <col min="4" max="5" width="11.7109375" style="2" customWidth="1"/>
    <col min="6" max="6" width="10.7109375" customWidth="1"/>
    <col min="7" max="7" width="5.7109375" customWidth="1"/>
    <col min="8" max="8" width="10.7109375" customWidth="1"/>
    <col min="9" max="9" width="5.5703125" customWidth="1"/>
    <col min="10" max="10" width="10.7109375" customWidth="1"/>
    <col min="11" max="11" width="5.7109375" customWidth="1"/>
    <col min="12" max="12" width="10.7109375" customWidth="1"/>
    <col min="13" max="13" width="5.7109375" customWidth="1"/>
    <col min="14" max="14" width="10.7109375" customWidth="1"/>
    <col min="15" max="15" width="5.7109375" customWidth="1"/>
    <col min="16" max="16" width="9.28515625" bestFit="1" customWidth="1"/>
  </cols>
  <sheetData>
    <row r="1" spans="1:20" s="49" customFormat="1" ht="1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0" s="49" customFormat="1" ht="15" customHeight="1" x14ac:dyDescent="0.25">
      <c r="A2" s="48" t="s">
        <v>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20" s="49" customFormat="1" ht="15" customHeigh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20" s="49" customFormat="1" ht="15" customHeight="1" x14ac:dyDescent="0.25">
      <c r="A4" s="48" t="s">
        <v>54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7" spans="1:20" x14ac:dyDescent="0.2">
      <c r="F7" s="3"/>
      <c r="G7" s="3"/>
      <c r="H7" s="3"/>
      <c r="I7" s="3"/>
      <c r="J7" s="3"/>
      <c r="K7" s="3"/>
      <c r="L7" s="3"/>
      <c r="M7" s="3"/>
      <c r="N7" s="47" t="s">
        <v>56</v>
      </c>
      <c r="O7" s="47"/>
      <c r="P7" s="47"/>
      <c r="Q7" s="47"/>
    </row>
    <row r="8" spans="1:20" x14ac:dyDescent="0.2">
      <c r="F8" s="3"/>
      <c r="G8" s="3"/>
      <c r="H8" s="3"/>
      <c r="I8" s="3"/>
      <c r="J8" s="3"/>
      <c r="K8" s="3"/>
      <c r="L8" s="3"/>
      <c r="M8" s="3"/>
      <c r="N8" s="43"/>
      <c r="O8" s="43"/>
      <c r="P8" s="43"/>
      <c r="Q8" s="43"/>
    </row>
    <row r="9" spans="1:20" x14ac:dyDescent="0.2">
      <c r="A9" s="4"/>
      <c r="B9" s="3"/>
      <c r="C9" s="3"/>
      <c r="D9" s="5"/>
      <c r="E9" s="5"/>
      <c r="F9" s="44" t="s">
        <v>2</v>
      </c>
      <c r="G9" s="46"/>
      <c r="H9" s="46"/>
      <c r="I9" s="46"/>
      <c r="J9" s="46"/>
      <c r="K9" s="46"/>
      <c r="L9" s="46"/>
      <c r="M9" s="46"/>
      <c r="N9" s="46"/>
      <c r="O9" s="6"/>
      <c r="P9" s="44" t="s">
        <v>3</v>
      </c>
      <c r="Q9" s="45"/>
    </row>
    <row r="10" spans="1:20" ht="38.25" x14ac:dyDescent="0.2">
      <c r="A10" s="7" t="s">
        <v>4</v>
      </c>
      <c r="B10" s="8" t="s">
        <v>5</v>
      </c>
      <c r="C10" s="9"/>
      <c r="D10" s="10" t="s">
        <v>53</v>
      </c>
      <c r="E10" s="36" t="s">
        <v>6</v>
      </c>
      <c r="F10" s="8" t="s">
        <v>7</v>
      </c>
      <c r="G10" s="11" t="s">
        <v>8</v>
      </c>
      <c r="H10" s="12" t="s">
        <v>9</v>
      </c>
      <c r="I10" s="11" t="s">
        <v>8</v>
      </c>
      <c r="J10" s="8" t="s">
        <v>10</v>
      </c>
      <c r="K10" s="11" t="s">
        <v>8</v>
      </c>
      <c r="L10" s="8" t="s">
        <v>11</v>
      </c>
      <c r="M10" s="11" t="s">
        <v>8</v>
      </c>
      <c r="N10" s="8" t="s">
        <v>12</v>
      </c>
      <c r="O10" s="13" t="s">
        <v>8</v>
      </c>
      <c r="P10" s="14" t="s">
        <v>13</v>
      </c>
      <c r="Q10" s="15" t="s">
        <v>14</v>
      </c>
      <c r="R10" s="16"/>
      <c r="S10" s="16"/>
      <c r="T10" s="16"/>
    </row>
    <row r="11" spans="1:20" x14ac:dyDescent="0.2">
      <c r="A11" s="17" t="s">
        <v>15</v>
      </c>
      <c r="B11" s="18" t="s">
        <v>16</v>
      </c>
      <c r="C11" s="19"/>
      <c r="D11" s="21">
        <v>41280</v>
      </c>
      <c r="E11" s="21">
        <v>41280</v>
      </c>
      <c r="F11" s="21"/>
      <c r="G11" s="22">
        <f>F11/D11</f>
        <v>0</v>
      </c>
      <c r="H11" s="23">
        <v>2892</v>
      </c>
      <c r="I11" s="22">
        <f>H11/D11</f>
        <v>7.0058139534883726E-2</v>
      </c>
      <c r="J11" s="21">
        <v>0</v>
      </c>
      <c r="K11" s="21">
        <f>J11/D11</f>
        <v>0</v>
      </c>
      <c r="L11" s="21">
        <v>0</v>
      </c>
      <c r="M11" s="21">
        <f>L11/D11</f>
        <v>0</v>
      </c>
      <c r="N11" s="21">
        <v>38388</v>
      </c>
      <c r="O11" s="21">
        <f>N11/E11</f>
        <v>0.92994186046511629</v>
      </c>
      <c r="P11" s="24">
        <f>469*12*I11</f>
        <v>394.28720930232561</v>
      </c>
      <c r="Q11" s="24">
        <f t="shared" ref="Q11:Q30" si="0">27*12*I11</f>
        <v>22.698837209302326</v>
      </c>
    </row>
    <row r="12" spans="1:20" x14ac:dyDescent="0.2">
      <c r="A12" s="17" t="s">
        <v>17</v>
      </c>
      <c r="B12" s="18" t="s">
        <v>18</v>
      </c>
      <c r="C12" s="19"/>
      <c r="D12" s="21">
        <v>61155</v>
      </c>
      <c r="E12" s="21">
        <v>61155</v>
      </c>
      <c r="F12" s="21">
        <v>59238</v>
      </c>
      <c r="G12" s="22">
        <f>F12/E12</f>
        <v>0.96865342163355406</v>
      </c>
      <c r="H12" s="23">
        <v>1917</v>
      </c>
      <c r="I12" s="22">
        <f>H12/D12</f>
        <v>3.1346578366445915E-2</v>
      </c>
      <c r="J12" s="21">
        <v>0</v>
      </c>
      <c r="K12" s="21">
        <f>J12/D12</f>
        <v>0</v>
      </c>
      <c r="L12" s="21">
        <v>0</v>
      </c>
      <c r="M12" s="21">
        <f>L12/D12</f>
        <v>0</v>
      </c>
      <c r="N12" s="21">
        <v>0</v>
      </c>
      <c r="O12" s="21">
        <f t="shared" ref="O12:O30" si="1">N12/E12</f>
        <v>0</v>
      </c>
      <c r="P12" s="24">
        <f t="shared" ref="P12:P30" si="2">469*12*I12</f>
        <v>176.4185430463576</v>
      </c>
      <c r="Q12" s="24">
        <f t="shared" si="0"/>
        <v>10.156291390728477</v>
      </c>
    </row>
    <row r="13" spans="1:20" x14ac:dyDescent="0.2">
      <c r="A13" s="17" t="s">
        <v>19</v>
      </c>
      <c r="B13" s="18" t="s">
        <v>20</v>
      </c>
      <c r="C13" s="19"/>
      <c r="D13" s="20">
        <v>48149</v>
      </c>
      <c r="E13" s="37">
        <v>48149</v>
      </c>
      <c r="F13" s="21">
        <v>9952</v>
      </c>
      <c r="G13" s="22">
        <f t="shared" ref="G13:G30" si="3">F13/E13</f>
        <v>0.20669172776173961</v>
      </c>
      <c r="H13" s="23">
        <v>1820</v>
      </c>
      <c r="I13" s="22">
        <f t="shared" ref="I13:I30" si="4">H13/D13</f>
        <v>3.7799331242601091E-2</v>
      </c>
      <c r="J13" s="21">
        <v>0</v>
      </c>
      <c r="K13" s="21">
        <f>J13/D13</f>
        <v>0</v>
      </c>
      <c r="L13" s="21">
        <v>36377</v>
      </c>
      <c r="M13" s="21">
        <f>L13/E13</f>
        <v>0.75550894099565935</v>
      </c>
      <c r="N13" s="21">
        <v>0</v>
      </c>
      <c r="O13" s="21">
        <f t="shared" si="1"/>
        <v>0</v>
      </c>
      <c r="P13" s="24">
        <f t="shared" si="2"/>
        <v>212.73463623335894</v>
      </c>
      <c r="Q13" s="24">
        <f t="shared" si="0"/>
        <v>12.246983322602754</v>
      </c>
    </row>
    <row r="14" spans="1:20" x14ac:dyDescent="0.2">
      <c r="A14" s="17" t="s">
        <v>21</v>
      </c>
      <c r="B14" s="18" t="s">
        <v>20</v>
      </c>
      <c r="C14" s="19"/>
      <c r="D14" s="21">
        <v>48149</v>
      </c>
      <c r="E14" s="21">
        <v>48149</v>
      </c>
      <c r="F14" s="21">
        <v>9952</v>
      </c>
      <c r="G14" s="22">
        <f t="shared" si="3"/>
        <v>0.20669172776173961</v>
      </c>
      <c r="H14" s="23">
        <v>1820</v>
      </c>
      <c r="I14" s="22">
        <f t="shared" si="4"/>
        <v>3.7799331242601091E-2</v>
      </c>
      <c r="J14" s="21">
        <v>0</v>
      </c>
      <c r="K14" s="21">
        <f>J14/D14</f>
        <v>0</v>
      </c>
      <c r="L14" s="21">
        <v>36377</v>
      </c>
      <c r="M14" s="21">
        <f t="shared" ref="M14:M30" si="5">L14/E14</f>
        <v>0.75550894099565935</v>
      </c>
      <c r="N14" s="21">
        <v>0</v>
      </c>
      <c r="O14" s="21">
        <f t="shared" si="1"/>
        <v>0</v>
      </c>
      <c r="P14" s="24">
        <f t="shared" si="2"/>
        <v>212.73463623335894</v>
      </c>
      <c r="Q14" s="24">
        <f t="shared" si="0"/>
        <v>12.246983322602754</v>
      </c>
    </row>
    <row r="15" spans="1:20" x14ac:dyDescent="0.2">
      <c r="A15" s="17" t="s">
        <v>22</v>
      </c>
      <c r="B15" s="18" t="s">
        <v>20</v>
      </c>
      <c r="C15" s="19"/>
      <c r="D15" s="21">
        <v>48149</v>
      </c>
      <c r="E15" s="21">
        <v>48149</v>
      </c>
      <c r="F15" s="21">
        <v>9953</v>
      </c>
      <c r="G15" s="22">
        <f t="shared" si="3"/>
        <v>0.20671249662505972</v>
      </c>
      <c r="H15" s="23">
        <v>1819</v>
      </c>
      <c r="I15" s="22">
        <f t="shared" si="4"/>
        <v>3.7778562379280983E-2</v>
      </c>
      <c r="J15" s="21">
        <v>36377</v>
      </c>
      <c r="K15" s="21">
        <f>J15/E15</f>
        <v>0.75550894099565935</v>
      </c>
      <c r="L15" s="21"/>
      <c r="M15" s="21">
        <f t="shared" si="5"/>
        <v>0</v>
      </c>
      <c r="N15" s="21">
        <v>0</v>
      </c>
      <c r="O15" s="21">
        <f t="shared" si="1"/>
        <v>0</v>
      </c>
      <c r="P15" s="24">
        <f t="shared" si="2"/>
        <v>212.61774907059336</v>
      </c>
      <c r="Q15" s="24">
        <f t="shared" si="0"/>
        <v>12.240254210887038</v>
      </c>
    </row>
    <row r="16" spans="1:20" x14ac:dyDescent="0.2">
      <c r="A16" s="17" t="s">
        <v>23</v>
      </c>
      <c r="B16" s="18" t="s">
        <v>20</v>
      </c>
      <c r="C16" s="19"/>
      <c r="D16" s="21">
        <v>48149</v>
      </c>
      <c r="E16" s="21">
        <v>48149</v>
      </c>
      <c r="F16" s="21">
        <v>14637</v>
      </c>
      <c r="G16" s="22">
        <f t="shared" si="3"/>
        <v>0.30399385241645727</v>
      </c>
      <c r="H16" s="23">
        <v>1593</v>
      </c>
      <c r="I16" s="22">
        <f t="shared" si="4"/>
        <v>3.308479926893601E-2</v>
      </c>
      <c r="J16" s="21">
        <v>0</v>
      </c>
      <c r="K16" s="21">
        <f t="shared" ref="K16:K30" si="6">J16/E16</f>
        <v>0</v>
      </c>
      <c r="L16" s="21">
        <v>31919</v>
      </c>
      <c r="M16" s="21">
        <f t="shared" si="5"/>
        <v>0.6629213483146067</v>
      </c>
      <c r="N16" s="21">
        <v>0</v>
      </c>
      <c r="O16" s="21">
        <f t="shared" si="1"/>
        <v>0</v>
      </c>
      <c r="P16" s="24">
        <f t="shared" si="2"/>
        <v>186.20125028557186</v>
      </c>
      <c r="Q16" s="24">
        <f t="shared" si="0"/>
        <v>10.719474963135267</v>
      </c>
    </row>
    <row r="17" spans="1:17" x14ac:dyDescent="0.2">
      <c r="A17" s="17" t="s">
        <v>24</v>
      </c>
      <c r="B17" s="18" t="s">
        <v>25</v>
      </c>
      <c r="C17" s="19"/>
      <c r="D17" s="21">
        <v>44795</v>
      </c>
      <c r="E17" s="21">
        <v>44795</v>
      </c>
      <c r="F17" s="21">
        <v>14279</v>
      </c>
      <c r="G17" s="22">
        <f t="shared" si="3"/>
        <v>0.31876325482754769</v>
      </c>
      <c r="H17" s="23">
        <v>1454</v>
      </c>
      <c r="I17" s="22">
        <f t="shared" si="4"/>
        <v>3.2458979796852326E-2</v>
      </c>
      <c r="J17" s="21">
        <v>0</v>
      </c>
      <c r="K17" s="21">
        <f t="shared" si="6"/>
        <v>0</v>
      </c>
      <c r="L17" s="21">
        <v>0</v>
      </c>
      <c r="M17" s="21">
        <f t="shared" si="5"/>
        <v>0</v>
      </c>
      <c r="N17" s="25">
        <v>29062</v>
      </c>
      <c r="O17" s="21">
        <f t="shared" si="1"/>
        <v>0.64877776537559995</v>
      </c>
      <c r="P17" s="24">
        <f t="shared" si="2"/>
        <v>182.6791382966849</v>
      </c>
      <c r="Q17" s="24">
        <f t="shared" si="0"/>
        <v>10.516709454180154</v>
      </c>
    </row>
    <row r="18" spans="1:17" x14ac:dyDescent="0.2">
      <c r="A18" s="17" t="s">
        <v>26</v>
      </c>
      <c r="B18" s="18" t="s">
        <v>25</v>
      </c>
      <c r="C18" s="19"/>
      <c r="D18" s="20">
        <v>41280</v>
      </c>
      <c r="E18" s="20">
        <v>41280</v>
      </c>
      <c r="F18" s="21">
        <v>10764</v>
      </c>
      <c r="G18" s="22">
        <f t="shared" si="3"/>
        <v>0.26075581395348835</v>
      </c>
      <c r="H18" s="23">
        <v>1454</v>
      </c>
      <c r="I18" s="22">
        <f t="shared" si="4"/>
        <v>3.5222868217054261E-2</v>
      </c>
      <c r="J18" s="21">
        <v>0</v>
      </c>
      <c r="K18" s="21">
        <f t="shared" si="6"/>
        <v>0</v>
      </c>
      <c r="L18" s="21">
        <v>0</v>
      </c>
      <c r="M18" s="21">
        <f t="shared" si="5"/>
        <v>0</v>
      </c>
      <c r="N18" s="39">
        <v>29062</v>
      </c>
      <c r="O18" s="21">
        <f t="shared" si="1"/>
        <v>0.70402131782945732</v>
      </c>
      <c r="P18" s="24">
        <f t="shared" si="2"/>
        <v>198.23430232558138</v>
      </c>
      <c r="Q18" s="24">
        <f t="shared" si="0"/>
        <v>11.41220930232558</v>
      </c>
    </row>
    <row r="19" spans="1:17" x14ac:dyDescent="0.2">
      <c r="A19" s="17" t="s">
        <v>27</v>
      </c>
      <c r="B19" s="18" t="s">
        <v>25</v>
      </c>
      <c r="C19" s="19"/>
      <c r="D19" s="20">
        <v>44795</v>
      </c>
      <c r="E19" s="40">
        <v>44795</v>
      </c>
      <c r="F19" s="21">
        <v>14279</v>
      </c>
      <c r="G19" s="22">
        <f t="shared" si="3"/>
        <v>0.31876325482754769</v>
      </c>
      <c r="H19" s="23">
        <v>1454</v>
      </c>
      <c r="I19" s="22">
        <f t="shared" si="4"/>
        <v>3.2458979796852326E-2</v>
      </c>
      <c r="J19" s="21">
        <v>0</v>
      </c>
      <c r="K19" s="21">
        <f t="shared" si="6"/>
        <v>0</v>
      </c>
      <c r="L19" s="21">
        <v>0</v>
      </c>
      <c r="M19" s="21">
        <f t="shared" si="5"/>
        <v>0</v>
      </c>
      <c r="N19" s="21">
        <v>29062</v>
      </c>
      <c r="O19" s="21">
        <f t="shared" si="1"/>
        <v>0.64877776537559995</v>
      </c>
      <c r="P19" s="24">
        <f t="shared" si="2"/>
        <v>182.6791382966849</v>
      </c>
      <c r="Q19" s="24">
        <f t="shared" si="0"/>
        <v>10.516709454180154</v>
      </c>
    </row>
    <row r="20" spans="1:17" x14ac:dyDescent="0.2">
      <c r="A20" s="17" t="s">
        <v>28</v>
      </c>
      <c r="B20" s="18" t="s">
        <v>29</v>
      </c>
      <c r="C20" s="19"/>
      <c r="D20" s="20">
        <v>27015</v>
      </c>
      <c r="E20" s="40">
        <v>27015</v>
      </c>
      <c r="F20" s="21">
        <v>1782</v>
      </c>
      <c r="G20" s="22">
        <f t="shared" si="3"/>
        <v>6.5963353692393117E-2</v>
      </c>
      <c r="H20" s="23">
        <v>1201</v>
      </c>
      <c r="I20" s="22">
        <f t="shared" si="4"/>
        <v>4.4456783268554505E-2</v>
      </c>
      <c r="J20" s="21">
        <v>24032</v>
      </c>
      <c r="K20" s="21">
        <f t="shared" si="6"/>
        <v>0.88957986303905234</v>
      </c>
      <c r="L20" s="21">
        <v>0</v>
      </c>
      <c r="M20" s="21">
        <f t="shared" si="5"/>
        <v>0</v>
      </c>
      <c r="N20" s="21">
        <v>0</v>
      </c>
      <c r="O20" s="21">
        <f t="shared" si="1"/>
        <v>0</v>
      </c>
      <c r="P20" s="24">
        <f t="shared" si="2"/>
        <v>250.20277623542475</v>
      </c>
      <c r="Q20" s="24">
        <f t="shared" si="0"/>
        <v>14.403997779011659</v>
      </c>
    </row>
    <row r="21" spans="1:17" x14ac:dyDescent="0.2">
      <c r="A21" s="17" t="s">
        <v>30</v>
      </c>
      <c r="B21" s="18" t="s">
        <v>29</v>
      </c>
      <c r="C21" s="19"/>
      <c r="D21" s="20">
        <v>26614</v>
      </c>
      <c r="E21" s="20">
        <v>26614</v>
      </c>
      <c r="F21" s="21">
        <v>2138</v>
      </c>
      <c r="G21" s="22">
        <f t="shared" si="3"/>
        <v>8.0333658976478539E-2</v>
      </c>
      <c r="H21" s="23">
        <v>1167</v>
      </c>
      <c r="I21" s="22">
        <f t="shared" si="4"/>
        <v>4.3849101976403397E-2</v>
      </c>
      <c r="J21" s="21">
        <v>0</v>
      </c>
      <c r="K21" s="21">
        <f t="shared" si="6"/>
        <v>0</v>
      </c>
      <c r="L21" s="21">
        <v>23309</v>
      </c>
      <c r="M21" s="21">
        <f t="shared" si="5"/>
        <v>0.87581723904711806</v>
      </c>
      <c r="N21" s="21">
        <v>0</v>
      </c>
      <c r="O21" s="21">
        <f t="shared" si="1"/>
        <v>0</v>
      </c>
      <c r="P21" s="24">
        <f t="shared" si="2"/>
        <v>246.78274592319832</v>
      </c>
      <c r="Q21" s="24">
        <f t="shared" si="0"/>
        <v>14.2071090403547</v>
      </c>
    </row>
    <row r="22" spans="1:17" x14ac:dyDescent="0.2">
      <c r="A22" s="17" t="s">
        <v>31</v>
      </c>
      <c r="B22" s="18" t="s">
        <v>32</v>
      </c>
      <c r="C22" s="19"/>
      <c r="D22" s="20">
        <v>25819</v>
      </c>
      <c r="E22" s="40">
        <v>25819</v>
      </c>
      <c r="F22" s="21">
        <v>1708</v>
      </c>
      <c r="G22" s="22">
        <f t="shared" si="3"/>
        <v>6.6152833184863855E-2</v>
      </c>
      <c r="H22" s="23">
        <v>1146</v>
      </c>
      <c r="I22" s="22">
        <f t="shared" si="4"/>
        <v>4.4385917347689686E-2</v>
      </c>
      <c r="J22" s="21">
        <v>0</v>
      </c>
      <c r="K22" s="21">
        <f t="shared" si="6"/>
        <v>0</v>
      </c>
      <c r="L22" s="21">
        <v>22965</v>
      </c>
      <c r="M22" s="21">
        <f t="shared" si="5"/>
        <v>0.88946124946744642</v>
      </c>
      <c r="N22" s="21">
        <v>0</v>
      </c>
      <c r="O22" s="21">
        <f t="shared" si="1"/>
        <v>0</v>
      </c>
      <c r="P22" s="24">
        <f t="shared" si="2"/>
        <v>249.80394283279756</v>
      </c>
      <c r="Q22" s="24">
        <f t="shared" si="0"/>
        <v>14.381037220651459</v>
      </c>
    </row>
    <row r="23" spans="1:17" x14ac:dyDescent="0.2">
      <c r="A23" s="17" t="s">
        <v>33</v>
      </c>
      <c r="B23" s="18" t="s">
        <v>34</v>
      </c>
      <c r="C23" s="19"/>
      <c r="D23" s="21">
        <v>28094</v>
      </c>
      <c r="E23" s="21">
        <v>28094</v>
      </c>
      <c r="F23" s="21">
        <v>730</v>
      </c>
      <c r="G23" s="22">
        <f t="shared" si="3"/>
        <v>2.5984195913718231E-2</v>
      </c>
      <c r="H23" s="23">
        <v>1057</v>
      </c>
      <c r="I23" s="22">
        <f t="shared" si="4"/>
        <v>3.7623691891507084E-2</v>
      </c>
      <c r="J23" s="21">
        <v>0</v>
      </c>
      <c r="K23" s="21">
        <f t="shared" si="6"/>
        <v>0</v>
      </c>
      <c r="L23" s="21">
        <v>0</v>
      </c>
      <c r="M23" s="21">
        <f t="shared" si="5"/>
        <v>0</v>
      </c>
      <c r="N23" s="21">
        <v>26307</v>
      </c>
      <c r="O23" s="21">
        <f t="shared" si="1"/>
        <v>0.9363921121947747</v>
      </c>
      <c r="P23" s="24">
        <f t="shared" si="2"/>
        <v>211.74613796540186</v>
      </c>
      <c r="Q23" s="24">
        <f t="shared" si="0"/>
        <v>12.190076172848295</v>
      </c>
    </row>
    <row r="24" spans="1:17" x14ac:dyDescent="0.2">
      <c r="A24" s="17" t="s">
        <v>35</v>
      </c>
      <c r="B24" s="18" t="s">
        <v>34</v>
      </c>
      <c r="C24" s="19"/>
      <c r="D24" s="21">
        <v>30062</v>
      </c>
      <c r="E24" s="21">
        <v>30062</v>
      </c>
      <c r="F24" s="21">
        <v>780</v>
      </c>
      <c r="G24" s="22">
        <f t="shared" si="3"/>
        <v>2.5946377486527842E-2</v>
      </c>
      <c r="H24" s="23">
        <v>1132</v>
      </c>
      <c r="I24" s="22">
        <f t="shared" si="4"/>
        <v>3.7655511941986561E-2</v>
      </c>
      <c r="J24" s="21">
        <v>0</v>
      </c>
      <c r="K24" s="21">
        <f t="shared" si="6"/>
        <v>0</v>
      </c>
      <c r="L24" s="21">
        <v>0</v>
      </c>
      <c r="M24" s="21">
        <f t="shared" si="5"/>
        <v>0</v>
      </c>
      <c r="N24" s="21">
        <v>28150</v>
      </c>
      <c r="O24" s="21">
        <f t="shared" si="1"/>
        <v>0.93639811057148559</v>
      </c>
      <c r="P24" s="24">
        <f t="shared" si="2"/>
        <v>211.92522120950036</v>
      </c>
      <c r="Q24" s="24">
        <f t="shared" si="0"/>
        <v>12.200385869203645</v>
      </c>
    </row>
    <row r="25" spans="1:17" x14ac:dyDescent="0.2">
      <c r="A25" s="17" t="s">
        <v>36</v>
      </c>
      <c r="B25" s="18" t="s">
        <v>29</v>
      </c>
      <c r="C25" s="19"/>
      <c r="D25" s="20">
        <v>24087</v>
      </c>
      <c r="E25" s="20">
        <v>24087</v>
      </c>
      <c r="F25" s="21">
        <v>542</v>
      </c>
      <c r="G25" s="22">
        <f t="shared" si="3"/>
        <v>2.2501764437248307E-2</v>
      </c>
      <c r="H25" s="23">
        <v>36</v>
      </c>
      <c r="I25" s="22">
        <f t="shared" si="4"/>
        <v>1.4945821397434301E-3</v>
      </c>
      <c r="J25" s="21">
        <v>0</v>
      </c>
      <c r="K25" s="21">
        <f t="shared" si="6"/>
        <v>0</v>
      </c>
      <c r="L25" s="21">
        <v>23509</v>
      </c>
      <c r="M25" s="21">
        <f t="shared" si="5"/>
        <v>0.97600365342300821</v>
      </c>
      <c r="N25" s="21">
        <v>0</v>
      </c>
      <c r="O25" s="21">
        <f t="shared" si="1"/>
        <v>0</v>
      </c>
      <c r="P25" s="24">
        <f t="shared" si="2"/>
        <v>8.4115082824760243</v>
      </c>
      <c r="Q25" s="24">
        <f t="shared" si="0"/>
        <v>0.48424461327687135</v>
      </c>
    </row>
    <row r="26" spans="1:17" x14ac:dyDescent="0.2">
      <c r="A26" s="17" t="s">
        <v>37</v>
      </c>
      <c r="B26" s="18" t="s">
        <v>38</v>
      </c>
      <c r="C26" s="19"/>
      <c r="D26" s="21">
        <v>30062</v>
      </c>
      <c r="E26" s="21">
        <v>30062</v>
      </c>
      <c r="F26" s="21">
        <v>9250</v>
      </c>
      <c r="G26" s="22">
        <f t="shared" si="3"/>
        <v>0.30769742532100325</v>
      </c>
      <c r="H26" s="23">
        <v>992</v>
      </c>
      <c r="I26" s="22">
        <f t="shared" si="4"/>
        <v>3.2998469829020029E-2</v>
      </c>
      <c r="J26" s="21">
        <v>0</v>
      </c>
      <c r="K26" s="21">
        <f t="shared" si="6"/>
        <v>0</v>
      </c>
      <c r="L26" s="21">
        <v>19820</v>
      </c>
      <c r="M26" s="21">
        <f t="shared" si="5"/>
        <v>0.6593041048499767</v>
      </c>
      <c r="N26" s="21">
        <v>0</v>
      </c>
      <c r="O26" s="21">
        <f t="shared" si="1"/>
        <v>0</v>
      </c>
      <c r="P26" s="24">
        <f t="shared" si="2"/>
        <v>185.71538819772474</v>
      </c>
      <c r="Q26" s="24">
        <f t="shared" si="0"/>
        <v>10.69150422460249</v>
      </c>
    </row>
    <row r="27" spans="1:17" x14ac:dyDescent="0.2">
      <c r="A27" s="17" t="s">
        <v>39</v>
      </c>
      <c r="B27" s="18" t="s">
        <v>29</v>
      </c>
      <c r="C27" s="19"/>
      <c r="D27" s="21">
        <v>26614</v>
      </c>
      <c r="E27" s="21">
        <v>26614</v>
      </c>
      <c r="F27" s="21">
        <v>8220</v>
      </c>
      <c r="G27" s="22">
        <f t="shared" si="3"/>
        <v>0.30885999849703166</v>
      </c>
      <c r="H27" s="23">
        <v>874</v>
      </c>
      <c r="I27" s="22">
        <f t="shared" si="4"/>
        <v>3.2839858720973926E-2</v>
      </c>
      <c r="J27" s="21">
        <v>0</v>
      </c>
      <c r="K27" s="21">
        <f t="shared" si="6"/>
        <v>0</v>
      </c>
      <c r="L27" s="21">
        <v>17520</v>
      </c>
      <c r="M27" s="21">
        <f t="shared" si="5"/>
        <v>0.65830014278199445</v>
      </c>
      <c r="N27" s="21">
        <v>0</v>
      </c>
      <c r="O27" s="21">
        <f t="shared" si="1"/>
        <v>0</v>
      </c>
      <c r="P27" s="24">
        <f t="shared" si="2"/>
        <v>184.82272488164125</v>
      </c>
      <c r="Q27" s="24">
        <f t="shared" si="0"/>
        <v>10.640114225595552</v>
      </c>
    </row>
    <row r="28" spans="1:17" x14ac:dyDescent="0.2">
      <c r="A28" s="17" t="s">
        <v>40</v>
      </c>
      <c r="B28" s="18" t="s">
        <v>29</v>
      </c>
      <c r="C28" s="19"/>
      <c r="D28" s="20">
        <v>25105</v>
      </c>
      <c r="E28" s="40">
        <v>25105</v>
      </c>
      <c r="F28" s="21">
        <v>11549</v>
      </c>
      <c r="G28" s="22">
        <f t="shared" si="3"/>
        <v>0.4600278828918542</v>
      </c>
      <c r="H28" s="23">
        <v>15</v>
      </c>
      <c r="I28" s="22">
        <f t="shared" si="4"/>
        <v>5.9749053973312094E-4</v>
      </c>
      <c r="J28" s="21">
        <v>0</v>
      </c>
      <c r="K28" s="21">
        <f t="shared" si="6"/>
        <v>0</v>
      </c>
      <c r="L28" s="21">
        <v>13541</v>
      </c>
      <c r="M28" s="21">
        <f t="shared" si="5"/>
        <v>0.53937462656841262</v>
      </c>
      <c r="N28" s="21">
        <v>0</v>
      </c>
      <c r="O28" s="21">
        <f t="shared" si="1"/>
        <v>0</v>
      </c>
      <c r="P28" s="24">
        <f t="shared" si="2"/>
        <v>3.3626767576180048</v>
      </c>
      <c r="Q28" s="24">
        <f t="shared" si="0"/>
        <v>0.19358693487353118</v>
      </c>
    </row>
    <row r="29" spans="1:17" x14ac:dyDescent="0.2">
      <c r="A29" s="17" t="s">
        <v>41</v>
      </c>
      <c r="B29" s="26" t="s">
        <v>42</v>
      </c>
      <c r="C29" s="41"/>
      <c r="D29" s="21">
        <v>59946</v>
      </c>
      <c r="E29" s="21">
        <v>59946</v>
      </c>
      <c r="F29" s="21">
        <v>49646</v>
      </c>
      <c r="G29" s="22">
        <f t="shared" si="3"/>
        <v>0.82817869415807566</v>
      </c>
      <c r="H29" s="23">
        <v>10300</v>
      </c>
      <c r="I29" s="22">
        <f t="shared" si="4"/>
        <v>0.1718213058419244</v>
      </c>
      <c r="J29" s="21">
        <v>0</v>
      </c>
      <c r="K29" s="21">
        <f t="shared" si="6"/>
        <v>0</v>
      </c>
      <c r="L29" s="21">
        <v>0</v>
      </c>
      <c r="M29" s="21">
        <f t="shared" si="5"/>
        <v>0</v>
      </c>
      <c r="N29" s="21">
        <v>0</v>
      </c>
      <c r="O29" s="21">
        <f t="shared" si="1"/>
        <v>0</v>
      </c>
      <c r="P29" s="24">
        <f t="shared" si="2"/>
        <v>967.01030927835052</v>
      </c>
      <c r="Q29" s="24">
        <f t="shared" si="0"/>
        <v>55.670103092783506</v>
      </c>
    </row>
    <row r="30" spans="1:17" x14ac:dyDescent="0.2">
      <c r="A30" s="17" t="s">
        <v>43</v>
      </c>
      <c r="B30" s="18" t="s">
        <v>44</v>
      </c>
      <c r="C30" s="19"/>
      <c r="D30" s="20">
        <v>65507</v>
      </c>
      <c r="E30" s="20">
        <v>65507</v>
      </c>
      <c r="F30" s="21">
        <v>63683</v>
      </c>
      <c r="G30" s="22">
        <f t="shared" si="3"/>
        <v>0.97215564748805472</v>
      </c>
      <c r="H30" s="23">
        <v>1824</v>
      </c>
      <c r="I30" s="22">
        <f t="shared" si="4"/>
        <v>2.7844352511945288E-2</v>
      </c>
      <c r="J30" s="21">
        <v>0</v>
      </c>
      <c r="K30" s="21">
        <f t="shared" si="6"/>
        <v>0</v>
      </c>
      <c r="L30" s="21">
        <v>0</v>
      </c>
      <c r="M30" s="21">
        <f t="shared" si="5"/>
        <v>0</v>
      </c>
      <c r="N30" s="21">
        <v>0</v>
      </c>
      <c r="O30" s="21">
        <f t="shared" si="1"/>
        <v>0</v>
      </c>
      <c r="P30" s="24">
        <f t="shared" si="2"/>
        <v>156.70801593722808</v>
      </c>
      <c r="Q30" s="24">
        <f t="shared" si="0"/>
        <v>9.0215702138702731</v>
      </c>
    </row>
    <row r="31" spans="1:17" x14ac:dyDescent="0.2">
      <c r="A31" s="27"/>
      <c r="B31" s="27" t="s">
        <v>45</v>
      </c>
      <c r="C31" s="28"/>
      <c r="D31" s="21">
        <f>SUM(D11:D30)</f>
        <v>794826</v>
      </c>
      <c r="E31" s="21">
        <f>SUM(E11:E30)</f>
        <v>794826</v>
      </c>
      <c r="F31" s="29"/>
      <c r="G31" s="29"/>
      <c r="H31" s="30">
        <f>SUM(H11:H30)</f>
        <v>35967</v>
      </c>
      <c r="I31" s="29"/>
      <c r="J31" s="29"/>
      <c r="K31" s="29"/>
      <c r="L31" s="29"/>
      <c r="M31" s="29"/>
      <c r="N31" s="28"/>
      <c r="O31" s="28"/>
      <c r="P31" s="31">
        <f>SUM(P11:P29)</f>
        <v>4478.3700346546502</v>
      </c>
      <c r="Q31" s="32">
        <f>SUM(Q11:Q29)</f>
        <v>257.8166118031462</v>
      </c>
    </row>
    <row r="32" spans="1:17" x14ac:dyDescent="0.2">
      <c r="B32" s="1"/>
      <c r="C32" s="1"/>
      <c r="D32"/>
      <c r="E32"/>
      <c r="H32" s="30">
        <f>SUM(P31)</f>
        <v>4478.3700346546502</v>
      </c>
      <c r="I32" t="s">
        <v>46</v>
      </c>
    </row>
    <row r="33" spans="1:9" x14ac:dyDescent="0.2">
      <c r="B33" s="1"/>
      <c r="C33" s="1"/>
      <c r="D33"/>
      <c r="E33"/>
      <c r="F33" s="38"/>
      <c r="H33" s="33">
        <f>SUM(Q31)</f>
        <v>257.8166118031462</v>
      </c>
      <c r="I33" t="s">
        <v>47</v>
      </c>
    </row>
    <row r="34" spans="1:9" x14ac:dyDescent="0.2">
      <c r="B34" s="1"/>
      <c r="C34" s="1"/>
      <c r="D34"/>
      <c r="E34"/>
      <c r="F34" s="38">
        <v>7.6499999999999999E-2</v>
      </c>
      <c r="H34" s="33">
        <f>H31*0.0765</f>
        <v>2751.4755</v>
      </c>
      <c r="I34" t="s">
        <v>48</v>
      </c>
    </row>
    <row r="35" spans="1:9" x14ac:dyDescent="0.2">
      <c r="B35" s="1"/>
      <c r="C35" s="1"/>
      <c r="D35"/>
      <c r="E35"/>
      <c r="F35" s="38">
        <v>0.1089</v>
      </c>
      <c r="H35" s="33">
        <f>H31*0.1089</f>
        <v>3916.8062999999997</v>
      </c>
      <c r="I35" t="s">
        <v>49</v>
      </c>
    </row>
    <row r="36" spans="1:9" x14ac:dyDescent="0.2">
      <c r="B36" s="1"/>
      <c r="C36" s="1"/>
      <c r="D36"/>
      <c r="E36"/>
      <c r="F36" s="38">
        <v>0.01</v>
      </c>
      <c r="H36" s="33">
        <f xml:space="preserve"> H31*0.01</f>
        <v>359.67</v>
      </c>
      <c r="I36" t="s">
        <v>50</v>
      </c>
    </row>
    <row r="37" spans="1:9" x14ac:dyDescent="0.2">
      <c r="B37" s="1"/>
      <c r="C37" s="1"/>
      <c r="D37"/>
      <c r="E37"/>
      <c r="F37" s="38">
        <v>5.0000000000000001E-3</v>
      </c>
      <c r="H37" s="34">
        <f xml:space="preserve"> H31*0.005</f>
        <v>179.83500000000001</v>
      </c>
      <c r="I37" t="s">
        <v>51</v>
      </c>
    </row>
    <row r="38" spans="1:9" ht="13.5" thickBot="1" x14ac:dyDescent="0.25">
      <c r="B38" s="1"/>
      <c r="C38" s="1"/>
      <c r="D38"/>
      <c r="E38"/>
      <c r="H38" s="42">
        <f>SUM(H31:H37)</f>
        <v>47910.973446457792</v>
      </c>
    </row>
    <row r="39" spans="1:9" ht="13.5" thickTop="1" x14ac:dyDescent="0.2"/>
    <row r="40" spans="1:9" ht="24" customHeight="1" x14ac:dyDescent="0.2">
      <c r="A40" s="35" t="s">
        <v>52</v>
      </c>
    </row>
    <row r="42" spans="1:9" ht="27" customHeight="1" x14ac:dyDescent="0.2">
      <c r="A42" s="35" t="s">
        <v>57</v>
      </c>
    </row>
  </sheetData>
  <mergeCells count="7">
    <mergeCell ref="P9:Q9"/>
    <mergeCell ref="F9:N9"/>
    <mergeCell ref="A1:O1"/>
    <mergeCell ref="A2:O2"/>
    <mergeCell ref="A3:O3"/>
    <mergeCell ref="A4:O4"/>
    <mergeCell ref="N7:Q7"/>
  </mergeCells>
  <phoneticPr fontId="2" type="noConversion"/>
  <printOptions horizontalCentered="1"/>
  <pageMargins left="0.75" right="0.75" top="1" bottom="1" header="0.5" footer="0.5"/>
  <pageSetup scale="70" orientation="landscape" r:id="rId1"/>
  <headerFooter alignWithMargins="0">
    <oddFooter>&amp;R&amp;8Prepared by: 
Mike Escaname 
Health &amp; Human Services Dept. 
03/14/11</oddFooter>
  </headerFooter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67" r:id="rId4">
          <objectPr defaultSize="0" autoPict="0" r:id="rId5">
            <anchor moveWithCells="1">
              <from>
                <xdr:col>3</xdr:col>
                <xdr:colOff>771525</xdr:colOff>
                <xdr:row>41</xdr:row>
                <xdr:rowOff>19050</xdr:rowOff>
              </from>
              <to>
                <xdr:col>5</xdr:col>
                <xdr:colOff>600075</xdr:colOff>
                <xdr:row>42</xdr:row>
                <xdr:rowOff>47625</xdr:rowOff>
              </to>
            </anchor>
          </objectPr>
        </oleObject>
      </mc:Choice>
      <mc:Fallback>
        <oleObject progId="Acrobat Document" dvAspect="DVASPECT_ICON" shapeId="1067" r:id="rId4"/>
      </mc:Fallback>
    </mc:AlternateContent>
    <mc:AlternateContent xmlns:mc="http://schemas.openxmlformats.org/markup-compatibility/2006">
      <mc:Choice Requires="x14">
        <oleObject progId="Acrobat Document" dvAspect="DVASPECT_ICON" shapeId="1068" r:id="rId6">
          <objectPr defaultSize="0" autoPict="0" r:id="rId7">
            <anchor moveWithCells="1">
              <from>
                <xdr:col>4</xdr:col>
                <xdr:colOff>0</xdr:colOff>
                <xdr:row>39</xdr:row>
                <xdr:rowOff>0</xdr:rowOff>
              </from>
              <to>
                <xdr:col>5</xdr:col>
                <xdr:colOff>590550</xdr:colOff>
                <xdr:row>40</xdr:row>
                <xdr:rowOff>47625</xdr:rowOff>
              </to>
            </anchor>
          </objectPr>
        </oleObject>
      </mc:Choice>
      <mc:Fallback>
        <oleObject progId="Acrobat Document" dvAspect="DVASPECT_ICON" shapeId="106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 005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Miguel Escaname</cp:lastModifiedBy>
  <dcterms:created xsi:type="dcterms:W3CDTF">2011-12-12T15:08:17Z</dcterms:created>
  <dcterms:modified xsi:type="dcterms:W3CDTF">2013-11-19T16:01:09Z</dcterms:modified>
</cp:coreProperties>
</file>