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RIFF" sheetId="1" r:id="rId1"/>
  </sheets>
  <definedNames>
    <definedName name="_xlnm.Print_Area" localSheetId="0">SHERIFF!$A$1:$H$51</definedName>
  </definedNames>
  <calcPr calcId="144525"/>
</workbook>
</file>

<file path=xl/calcChain.xml><?xml version="1.0" encoding="utf-8"?>
<calcChain xmlns="http://schemas.openxmlformats.org/spreadsheetml/2006/main">
  <c r="P37" i="1" l="1"/>
  <c r="P36" i="1"/>
  <c r="O36" i="1"/>
  <c r="P35" i="1"/>
  <c r="O35" i="1"/>
  <c r="P34" i="1"/>
  <c r="O34" i="1"/>
  <c r="M34" i="1"/>
  <c r="P33" i="1"/>
  <c r="Q33" i="1" s="1"/>
  <c r="O33" i="1"/>
  <c r="E33" i="1"/>
  <c r="E34" i="1" s="1"/>
  <c r="E35" i="1" s="1"/>
  <c r="E36" i="1" s="1"/>
  <c r="E37" i="1" s="1"/>
  <c r="S32" i="1"/>
  <c r="P32" i="1"/>
  <c r="Q32" i="1" s="1"/>
  <c r="O32" i="1"/>
  <c r="M32" i="1"/>
  <c r="E32" i="1"/>
  <c r="B32" i="1"/>
  <c r="B33" i="1" s="1"/>
  <c r="B34" i="1" s="1"/>
  <c r="B35" i="1" s="1"/>
  <c r="B36" i="1" s="1"/>
  <c r="B37" i="1" s="1"/>
  <c r="S31" i="1"/>
  <c r="P31" i="1"/>
  <c r="M31" i="1"/>
  <c r="J31" i="1"/>
  <c r="K33" i="1" s="1"/>
  <c r="G33" i="1" s="1"/>
  <c r="O29" i="1"/>
  <c r="O28" i="1"/>
  <c r="P27" i="1"/>
  <c r="O27" i="1"/>
  <c r="M27" i="1"/>
  <c r="S26" i="1"/>
  <c r="S34" i="1" s="1"/>
  <c r="F24" i="1"/>
  <c r="E24" i="1"/>
  <c r="G17" i="1"/>
  <c r="G24" i="1" s="1"/>
  <c r="J28" i="1" s="1"/>
  <c r="P28" i="1" l="1"/>
  <c r="Q28" i="1" s="1"/>
  <c r="K28" i="1"/>
  <c r="K32" i="1"/>
  <c r="G32" i="1" s="1"/>
  <c r="S27" i="1"/>
  <c r="K37" i="1" l="1"/>
  <c r="G37" i="1" s="1"/>
  <c r="K35" i="1"/>
  <c r="G35" i="1" s="1"/>
  <c r="K36" i="1"/>
  <c r="G36" i="1" s="1"/>
  <c r="K34" i="1"/>
  <c r="K31" i="1"/>
  <c r="G31" i="1" s="1"/>
  <c r="Q36" i="1"/>
  <c r="Q31" i="1"/>
  <c r="Q37" i="1"/>
  <c r="Q35" i="1"/>
  <c r="Q34" i="1"/>
  <c r="S37" i="1" s="1"/>
  <c r="C41" i="1" s="1"/>
  <c r="G34" i="1" l="1"/>
  <c r="M37" i="1"/>
  <c r="G39" i="1"/>
</calcChain>
</file>

<file path=xl/sharedStrings.xml><?xml version="1.0" encoding="utf-8"?>
<sst xmlns="http://schemas.openxmlformats.org/spreadsheetml/2006/main" count="66" uniqueCount="60">
  <si>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</si>
  <si>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</si>
  <si>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</si>
  <si>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</si>
  <si>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</si>
  <si>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</si>
  <si>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</si>
  <si>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>Sergio Cruz, Budget Officer</t>
  </si>
  <si>
    <t xml:space="preserve">CC Date:  </t>
  </si>
  <si>
    <t xml:space="preserve">Agenda Item:  </t>
  </si>
  <si>
    <t xml:space="preserve">Summary of request/proposal:  </t>
  </si>
  <si>
    <t>SALARY SCHEDULE CHANGES (SHERIFF 1100):
APPROVAL TO CORRECT THE SALARY SCHEDULE AS FOLLOWS:</t>
  </si>
  <si>
    <t>Fund</t>
  </si>
  <si>
    <t>Position</t>
  </si>
  <si>
    <t>Slot#</t>
  </si>
  <si>
    <t>Obj</t>
  </si>
  <si>
    <t>Current 
Budgeted Salary
Allowance</t>
  </si>
  <si>
    <t xml:space="preserve">Proposed
Budgeted Salary/
Allowance </t>
  </si>
  <si>
    <t>Total 
Requested</t>
  </si>
  <si>
    <t>DEPUTY SHERIFF</t>
  </si>
  <si>
    <t>A416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</si>
  <si>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</si>
  <si>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</si>
  <si>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</si>
  <si>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</si>
  <si>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</si>
  <si>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</si>
  <si>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</si>
  <si>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</si>
  <si>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</si>
  <si>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</si>
  <si>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4-1100-421-00-280-001-0</t>
  </si>
  <si>
    <t>SHERIFF</t>
  </si>
  <si>
    <t>SUPPLEMENTAL PAY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</si>
  <si>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</si>
  <si>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</si>
  <si>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</si>
  <si>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</si>
  <si>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</si>
  <si>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</si>
  <si>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</si>
  <si>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</si>
  <si>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</si>
  <si>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</si>
  <si>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</si>
  <si>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</si>
  <si>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</si>
  <si>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</si>
  <si>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</si>
  <si>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</si>
  <si>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</si>
  <si>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</si>
  <si>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</si>
  <si>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</si>
  <si>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2014 Budgetary Impact</t>
  </si>
  <si>
    <t>2015 Budgetary Impact:</t>
  </si>
  <si>
    <t>Possible Funding Sources:</t>
  </si>
  <si>
    <t>CO WIDE ADMIN CONTINGENCY</t>
  </si>
  <si>
    <t>Comments:</t>
  </si>
  <si>
    <t>Hidalgo Co. Budget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</si>
</sst>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</numFmts>
  <fonts count="35" x14ac:knownFonts="1">
    <font>
      <sz val="10"/>
      <name val="Arial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indexed="13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b/>
      <sz val="16"/>
      <color indexed="17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166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5" fillId="0" borderId="2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vertical="top" wrapText="1"/>
    </xf>
    <xf numFmtId="166" fontId="15" fillId="0" borderId="2" xfId="0" applyNumberFormat="1" applyFont="1" applyBorder="1" applyAlignment="1">
      <alignment horizontal="center" vertical="top"/>
    </xf>
    <xf numFmtId="0" fontId="15" fillId="0" borderId="2" xfId="0" applyNumberFormat="1" applyFont="1" applyBorder="1" applyAlignment="1">
      <alignment horizontal="center" vertical="top"/>
    </xf>
    <xf numFmtId="4" fontId="15" fillId="0" borderId="2" xfId="0" applyNumberFormat="1" applyFont="1" applyBorder="1" applyAlignment="1">
      <alignment horizontal="center" vertical="top"/>
    </xf>
    <xf numFmtId="40" fontId="15" fillId="0" borderId="3" xfId="0" applyNumberFormat="1" applyFont="1" applyBorder="1" applyAlignment="1">
      <alignment horizontal="center" vertical="top"/>
    </xf>
    <xf numFmtId="4" fontId="16" fillId="0" borderId="0" xfId="0" applyNumberFormat="1" applyFont="1" applyBorder="1" applyAlignment="1">
      <alignment vertical="top" wrapText="1"/>
    </xf>
    <xf numFmtId="10" fontId="10" fillId="0" borderId="4" xfId="3" applyNumberFormat="1" applyFont="1" applyBorder="1" applyAlignment="1">
      <alignment horizontal="center"/>
    </xf>
    <xf numFmtId="0" fontId="10" fillId="0" borderId="0" xfId="0" applyFont="1" applyBorder="1"/>
    <xf numFmtId="0" fontId="17" fillId="0" borderId="0" xfId="0" applyFont="1"/>
    <xf numFmtId="4" fontId="10" fillId="0" borderId="4" xfId="0" applyNumberFormat="1" applyFont="1" applyBorder="1" applyAlignment="1">
      <alignment horizontal="center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165" fontId="15" fillId="0" borderId="0" xfId="0" applyNumberFormat="1" applyFont="1" applyBorder="1" applyAlignment="1">
      <alignment horizontal="center" vertical="top"/>
    </xf>
    <xf numFmtId="0" fontId="15" fillId="0" borderId="0" xfId="0" applyFont="1" applyBorder="1" applyAlignment="1">
      <alignment vertical="top" wrapText="1"/>
    </xf>
    <xf numFmtId="40" fontId="15" fillId="0" borderId="2" xfId="0" applyNumberFormat="1" applyFont="1" applyBorder="1" applyAlignment="1">
      <alignment horizontal="center" vertical="top"/>
    </xf>
    <xf numFmtId="4" fontId="11" fillId="0" borderId="0" xfId="0" applyNumberFormat="1" applyFont="1" applyBorder="1" applyAlignment="1">
      <alignment horizontal="left" vertical="top" wrapText="1"/>
    </xf>
    <xf numFmtId="0" fontId="18" fillId="0" borderId="0" xfId="0" applyFont="1" applyBorder="1" applyAlignment="1">
      <alignment vertical="top"/>
    </xf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4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2" fontId="19" fillId="3" borderId="0" xfId="0" applyNumberFormat="1" applyFont="1" applyFill="1" applyBorder="1" applyAlignment="1"/>
    <xf numFmtId="2" fontId="19" fillId="3" borderId="6" xfId="0" applyNumberFormat="1" applyFont="1" applyFill="1" applyBorder="1" applyAlignment="1"/>
    <xf numFmtId="0" fontId="19" fillId="4" borderId="7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20" fillId="0" borderId="2" xfId="0" applyFont="1" applyBorder="1"/>
    <xf numFmtId="2" fontId="19" fillId="3" borderId="7" xfId="0" applyNumberFormat="1" applyFont="1" applyFill="1" applyBorder="1" applyAlignment="1"/>
    <xf numFmtId="0" fontId="19" fillId="5" borderId="2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21" fillId="0" borderId="0" xfId="0" applyFont="1" applyBorder="1" applyAlignment="1"/>
    <xf numFmtId="0" fontId="20" fillId="0" borderId="4" xfId="0" applyFont="1" applyBorder="1" applyAlignment="1">
      <alignment horizontal="right"/>
    </xf>
    <xf numFmtId="0" fontId="20" fillId="6" borderId="0" xfId="0" applyFont="1" applyFill="1" applyBorder="1"/>
    <xf numFmtId="0" fontId="20" fillId="0" borderId="0" xfId="0" applyFont="1" applyBorder="1"/>
    <xf numFmtId="0" fontId="20" fillId="0" borderId="8" xfId="0" applyFont="1" applyBorder="1"/>
    <xf numFmtId="0" fontId="20" fillId="0" borderId="0" xfId="0" applyFont="1" applyBorder="1" applyAlignment="1">
      <alignment horizontal="right"/>
    </xf>
    <xf numFmtId="0" fontId="20" fillId="0" borderId="0" xfId="0" applyFont="1" applyFill="1" applyBorder="1"/>
    <xf numFmtId="0" fontId="10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4" applyNumberFormat="1" applyFont="1" applyBorder="1" applyAlignment="1">
      <alignment horizontal="center"/>
    </xf>
    <xf numFmtId="0" fontId="10" fillId="0" borderId="0" xfId="4" applyFont="1" applyBorder="1" applyAlignment="1"/>
    <xf numFmtId="40" fontId="20" fillId="6" borderId="0" xfId="0" applyNumberFormat="1" applyFont="1" applyFill="1" applyBorder="1"/>
    <xf numFmtId="40" fontId="20" fillId="0" borderId="0" xfId="0" applyNumberFormat="1" applyFont="1" applyBorder="1"/>
    <xf numFmtId="40" fontId="20" fillId="0" borderId="0" xfId="0" applyNumberFormat="1" applyFont="1" applyFill="1" applyBorder="1"/>
    <xf numFmtId="0" fontId="24" fillId="0" borderId="12" xfId="4" applyFont="1" applyBorder="1" applyAlignment="1">
      <alignment horizontal="center"/>
    </xf>
    <xf numFmtId="167" fontId="25" fillId="6" borderId="0" xfId="0" applyNumberFormat="1" applyFont="1" applyFill="1" applyBorder="1"/>
    <xf numFmtId="167" fontId="20" fillId="0" borderId="0" xfId="0" applyNumberFormat="1" applyFont="1" applyBorder="1"/>
    <xf numFmtId="0" fontId="20" fillId="0" borderId="0" xfId="0" applyNumberFormat="1" applyFont="1" applyBorder="1"/>
    <xf numFmtId="167" fontId="20" fillId="0" borderId="0" xfId="0" applyNumberFormat="1" applyFont="1" applyFill="1" applyBorder="1"/>
    <xf numFmtId="0" fontId="24" fillId="0" borderId="16" xfId="4" applyFont="1" applyBorder="1" applyAlignment="1">
      <alignment horizontal="center"/>
    </xf>
    <xf numFmtId="0" fontId="20" fillId="0" borderId="4" xfId="0" applyFont="1" applyBorder="1"/>
    <xf numFmtId="167" fontId="26" fillId="0" borderId="0" xfId="0" applyNumberFormat="1" applyFont="1" applyFill="1" applyBorder="1"/>
    <xf numFmtId="14" fontId="26" fillId="0" borderId="0" xfId="0" applyNumberFormat="1" applyFont="1" applyBorder="1"/>
    <xf numFmtId="0" fontId="14" fillId="0" borderId="18" xfId="0" applyFont="1" applyBorder="1"/>
    <xf numFmtId="0" fontId="27" fillId="0" borderId="19" xfId="0" applyFont="1" applyBorder="1"/>
    <xf numFmtId="0" fontId="27" fillId="0" borderId="7" xfId="4" applyNumberFormat="1" applyFont="1" applyBorder="1" applyAlignment="1">
      <alignment horizontal="center"/>
    </xf>
    <xf numFmtId="49" fontId="27" fillId="0" borderId="20" xfId="4" quotePrefix="1" applyNumberFormat="1" applyFont="1" applyBorder="1"/>
    <xf numFmtId="0" fontId="27" fillId="0" borderId="7" xfId="4" applyFont="1" applyBorder="1" applyAlignment="1"/>
    <xf numFmtId="0" fontId="27" fillId="0" borderId="20" xfId="4" applyFont="1" applyBorder="1" applyAlignment="1"/>
    <xf numFmtId="7" fontId="27" fillId="0" borderId="21" xfId="1" applyNumberFormat="1" applyFont="1" applyBorder="1"/>
    <xf numFmtId="0" fontId="20" fillId="0" borderId="4" xfId="0" applyFont="1" applyBorder="1" applyAlignment="1">
      <alignment horizontal="left"/>
    </xf>
    <xf numFmtId="168" fontId="20" fillId="0" borderId="0" xfId="3" applyNumberFormat="1" applyFont="1" applyBorder="1"/>
    <xf numFmtId="39" fontId="20" fillId="0" borderId="0" xfId="2" applyNumberFormat="1" applyFont="1" applyBorder="1"/>
    <xf numFmtId="0" fontId="20" fillId="0" borderId="6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49" fontId="27" fillId="0" borderId="22" xfId="4" applyNumberFormat="1" applyFont="1" applyBorder="1" applyAlignment="1">
      <alignment horizontal="center"/>
    </xf>
    <xf numFmtId="0" fontId="27" fillId="0" borderId="22" xfId="4" applyFont="1" applyBorder="1" applyAlignment="1"/>
    <xf numFmtId="39" fontId="25" fillId="0" borderId="0" xfId="2" applyNumberFormat="1" applyFont="1" applyBorder="1"/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49" fontId="27" fillId="0" borderId="22" xfId="4" quotePrefix="1" applyNumberFormat="1" applyFont="1" applyBorder="1"/>
    <xf numFmtId="44" fontId="20" fillId="0" borderId="0" xfId="2" applyFont="1" applyBorder="1"/>
    <xf numFmtId="44" fontId="20" fillId="0" borderId="25" xfId="2" applyFont="1" applyBorder="1"/>
    <xf numFmtId="10" fontId="20" fillId="0" borderId="0" xfId="3" applyNumberFormat="1" applyFont="1" applyBorder="1"/>
    <xf numFmtId="49" fontId="27" fillId="0" borderId="22" xfId="4" quotePrefix="1" applyNumberFormat="1" applyFont="1" applyBorder="1" applyAlignment="1">
      <alignment horizontal="left"/>
    </xf>
    <xf numFmtId="0" fontId="14" fillId="0" borderId="0" xfId="0" applyFont="1"/>
    <xf numFmtId="0" fontId="20" fillId="0" borderId="17" xfId="0" applyFont="1" applyBorder="1"/>
    <xf numFmtId="10" fontId="25" fillId="6" borderId="28" xfId="3" applyNumberFormat="1" applyFont="1" applyFill="1" applyBorder="1" applyAlignment="1">
      <alignment horizontal="right"/>
    </xf>
    <xf numFmtId="39" fontId="20" fillId="0" borderId="28" xfId="2" applyNumberFormat="1" applyFont="1" applyBorder="1"/>
    <xf numFmtId="0" fontId="20" fillId="0" borderId="28" xfId="0" applyFont="1" applyFill="1" applyBorder="1"/>
    <xf numFmtId="39" fontId="20" fillId="0" borderId="29" xfId="0" applyNumberFormat="1" applyFont="1" applyFill="1" applyBorder="1"/>
    <xf numFmtId="0" fontId="20" fillId="0" borderId="5" xfId="0" applyFont="1" applyFill="1" applyBorder="1"/>
    <xf numFmtId="0" fontId="20" fillId="0" borderId="28" xfId="0" applyFont="1" applyBorder="1"/>
    <xf numFmtId="10" fontId="20" fillId="0" borderId="28" xfId="3" applyNumberFormat="1" applyFont="1" applyBorder="1"/>
    <xf numFmtId="39" fontId="20" fillId="0" borderId="30" xfId="0" applyNumberFormat="1" applyFont="1" applyFill="1" applyBorder="1"/>
    <xf numFmtId="49" fontId="27" fillId="0" borderId="31" xfId="4" applyNumberFormat="1" applyFont="1" applyBorder="1" applyAlignment="1">
      <alignment horizontal="left"/>
    </xf>
    <xf numFmtId="49" fontId="27" fillId="0" borderId="32" xfId="4" applyNumberFormat="1" applyFont="1" applyBorder="1"/>
    <xf numFmtId="49" fontId="27" fillId="0" borderId="33" xfId="4" applyNumberFormat="1" applyFont="1" applyBorder="1"/>
    <xf numFmtId="0" fontId="27" fillId="0" borderId="32" xfId="4" applyFont="1" applyBorder="1" applyAlignment="1"/>
    <xf numFmtId="0" fontId="27" fillId="0" borderId="33" xfId="4" applyFont="1" applyBorder="1" applyAlignment="1">
      <alignment horizontal="center"/>
    </xf>
    <xf numFmtId="7" fontId="27" fillId="0" borderId="34" xfId="1" applyNumberFormat="1" applyFont="1" applyBorder="1"/>
    <xf numFmtId="39" fontId="10" fillId="0" borderId="0" xfId="0" applyNumberFormat="1" applyFont="1"/>
    <xf numFmtId="49" fontId="27" fillId="0" borderId="0" xfId="4" applyNumberFormat="1" applyFont="1" applyBorder="1" applyAlignment="1">
      <alignment horizontal="left"/>
    </xf>
    <xf numFmtId="49" fontId="27" fillId="0" borderId="0" xfId="4" applyNumberFormat="1" applyFont="1" applyBorder="1"/>
    <xf numFmtId="0" fontId="27" fillId="0" borderId="0" xfId="4" applyFont="1" applyBorder="1" applyAlignment="1"/>
    <xf numFmtId="0" fontId="27" fillId="0" borderId="11" xfId="4" applyFont="1" applyBorder="1" applyAlignment="1">
      <alignment horizontal="right"/>
    </xf>
    <xf numFmtId="7" fontId="27" fillId="0" borderId="35" xfId="1" applyNumberFormat="1" applyFont="1" applyBorder="1"/>
    <xf numFmtId="10" fontId="20" fillId="6" borderId="0" xfId="3" applyNumberFormat="1" applyFont="1" applyFill="1" applyBorder="1"/>
    <xf numFmtId="4" fontId="20" fillId="6" borderId="0" xfId="0" applyNumberFormat="1" applyFont="1" applyFill="1" applyBorder="1"/>
    <xf numFmtId="4" fontId="20" fillId="0" borderId="0" xfId="0" applyNumberFormat="1" applyFont="1" applyBorder="1"/>
    <xf numFmtId="0" fontId="10" fillId="0" borderId="0" xfId="0" applyFont="1" applyBorder="1" applyAlignment="1">
      <alignment horizontal="center" wrapText="1"/>
    </xf>
    <xf numFmtId="4" fontId="20" fillId="0" borderId="0" xfId="0" applyNumberFormat="1" applyFont="1" applyFill="1" applyBorder="1"/>
    <xf numFmtId="0" fontId="28" fillId="0" borderId="0" xfId="0" applyFont="1"/>
    <xf numFmtId="0" fontId="29" fillId="0" borderId="0" xfId="0" applyFont="1" applyBorder="1"/>
    <xf numFmtId="39" fontId="10" fillId="0" borderId="0" xfId="0" applyNumberFormat="1" applyFont="1" applyBorder="1"/>
    <xf numFmtId="0" fontId="29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 applyBorder="1" applyAlignment="1">
      <alignment wrapText="1"/>
    </xf>
    <xf numFmtId="0" fontId="9" fillId="0" borderId="0" xfId="0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34" fillId="0" borderId="0" xfId="0" applyFont="1" applyBorder="1"/>
    <xf numFmtId="14" fontId="34" fillId="0" borderId="0" xfId="0" applyNumberFormat="1" applyFont="1" applyAlignment="1">
      <alignment horizontal="left"/>
    </xf>
    <xf numFmtId="0" fontId="33" fillId="0" borderId="2" xfId="0" applyFont="1" applyBorder="1" applyAlignment="1">
      <alignment horizontal="center" wrapText="1"/>
    </xf>
    <xf numFmtId="0" fontId="10" fillId="4" borderId="0" xfId="0" applyFont="1" applyFill="1" applyAlignment="1">
      <alignment horizontal="center"/>
    </xf>
    <xf numFmtId="39" fontId="10" fillId="0" borderId="26" xfId="0" applyNumberFormat="1" applyFont="1" applyBorder="1" applyAlignment="1">
      <alignment horizontal="center" wrapText="1"/>
    </xf>
    <xf numFmtId="39" fontId="10" fillId="0" borderId="4" xfId="0" applyNumberFormat="1" applyFont="1" applyBorder="1" applyAlignment="1">
      <alignment horizontal="center" wrapText="1"/>
    </xf>
    <xf numFmtId="39" fontId="10" fillId="0" borderId="17" xfId="0" applyNumberFormat="1" applyFont="1" applyBorder="1" applyAlignment="1">
      <alignment horizontal="center" wrapText="1"/>
    </xf>
    <xf numFmtId="39" fontId="10" fillId="0" borderId="27" xfId="0" applyNumberFormat="1" applyFont="1" applyBorder="1" applyAlignment="1">
      <alignment horizontal="center" wrapText="1"/>
    </xf>
    <xf numFmtId="39" fontId="10" fillId="0" borderId="8" xfId="0" applyNumberFormat="1" applyFont="1" applyBorder="1" applyAlignment="1">
      <alignment horizontal="center" wrapText="1"/>
    </xf>
    <xf numFmtId="39" fontId="10" fillId="0" borderId="5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7" fontId="28" fillId="0" borderId="0" xfId="0" applyNumberFormat="1" applyFont="1" applyAlignment="1">
      <alignment horizontal="center"/>
    </xf>
    <xf numFmtId="0" fontId="3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4" fontId="15" fillId="0" borderId="0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24" fillId="0" borderId="9" xfId="4" applyFont="1" applyBorder="1" applyAlignment="1">
      <alignment horizontal="center"/>
    </xf>
    <xf numFmtId="0" fontId="24" fillId="0" borderId="10" xfId="4" applyFont="1" applyBorder="1" applyAlignment="1">
      <alignment horizontal="center"/>
    </xf>
    <xf numFmtId="0" fontId="24" fillId="0" borderId="11" xfId="4" applyFont="1" applyBorder="1" applyAlignment="1">
      <alignment horizontal="center"/>
    </xf>
    <xf numFmtId="0" fontId="24" fillId="0" borderId="13" xfId="4" applyFont="1" applyBorder="1" applyAlignment="1">
      <alignment horizontal="center"/>
    </xf>
    <xf numFmtId="0" fontId="24" fillId="0" borderId="14" xfId="4" applyFont="1" applyBorder="1" applyAlignment="1">
      <alignment horizontal="center"/>
    </xf>
    <xf numFmtId="0" fontId="24" fillId="0" borderId="15" xfId="4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NumberFormat="1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showGridLines="0" tabSelected="1" view="pageBreakPreview" zoomScale="85" zoomScaleNormal="85" zoomScaleSheetLayoutView="85" workbookViewId="0">
      <selection activeCell="I1" sqref="I1:V1048576"/>
    </sheetView>
  </sheetViews>
  <sheetFormatPr defaultRowHeight="12.75" x14ac:dyDescent="0.2"/>
  <cols>
    <col min="1" max="1" width="11.5703125" style="2" customWidth="1"/>
    <col min="2" max="2" width="35.57031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8" width="11.85546875" style="2" customWidth="1"/>
    <col min="9" max="9" width="14.42578125" style="2" hidden="1" customWidth="1"/>
    <col min="10" max="11" width="10.7109375" style="2" hidden="1" customWidth="1"/>
    <col min="12" max="12" width="3.7109375" style="2" hidden="1" customWidth="1"/>
    <col min="13" max="13" width="11.7109375" style="2" hidden="1" customWidth="1"/>
    <col min="14" max="14" width="2.7109375" style="2" hidden="1" customWidth="1"/>
    <col min="15" max="15" width="13.28515625" style="2" hidden="1" customWidth="1"/>
    <col min="16" max="17" width="10.7109375" style="2" hidden="1" customWidth="1"/>
    <col min="18" max="18" width="4.7109375" style="2" hidden="1" customWidth="1"/>
    <col min="19" max="19" width="11.7109375" style="2" hidden="1" customWidth="1"/>
    <col min="20" max="22" width="9.140625" style="2" hidden="1" customWidth="1"/>
    <col min="23" max="29" width="9.140625" style="2" customWidth="1"/>
    <col min="30" max="16384" width="9.140625" style="2"/>
  </cols>
  <sheetData>
    <row r="1" spans="1:19" ht="25.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"/>
      <c r="J1" s="1"/>
      <c r="K1" s="1"/>
    </row>
    <row r="2" spans="1:19" ht="22.5" x14ac:dyDescent="0.3">
      <c r="A2" s="161" t="s">
        <v>1</v>
      </c>
      <c r="B2" s="161"/>
      <c r="C2" s="161"/>
      <c r="D2" s="161"/>
      <c r="E2" s="161"/>
      <c r="F2" s="161"/>
      <c r="G2" s="161"/>
      <c r="H2" s="161"/>
      <c r="I2" s="1"/>
      <c r="J2" s="1"/>
      <c r="K2" s="1"/>
    </row>
    <row r="3" spans="1:19" ht="20.25" x14ac:dyDescent="0.3">
      <c r="A3" s="162" t="s">
        <v>2</v>
      </c>
      <c r="B3" s="162"/>
      <c r="C3" s="162"/>
      <c r="D3" s="162"/>
      <c r="E3" s="162"/>
      <c r="F3" s="162"/>
      <c r="G3" s="162"/>
      <c r="H3" s="162"/>
      <c r="I3" s="1"/>
      <c r="J3" s="1"/>
      <c r="K3" s="1"/>
    </row>
    <row r="4" spans="1:19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9" s="5" customFormat="1" ht="15.75" customHeight="1" x14ac:dyDescent="0.25">
      <c r="A5" s="163" t="s">
        <v>3</v>
      </c>
      <c r="B5" s="163"/>
      <c r="C5" s="163"/>
      <c r="D5" s="163"/>
      <c r="E5" s="163"/>
      <c r="F5" s="163"/>
      <c r="G5" s="163"/>
      <c r="H5" s="163"/>
      <c r="I5" s="4"/>
      <c r="J5" s="4"/>
      <c r="K5" s="4"/>
    </row>
    <row r="6" spans="1:19" s="5" customFormat="1" ht="15.75" x14ac:dyDescent="0.25">
      <c r="A6" s="163"/>
      <c r="B6" s="163"/>
      <c r="C6" s="163"/>
      <c r="D6" s="163"/>
      <c r="E6" s="163"/>
      <c r="F6" s="163"/>
      <c r="G6" s="163"/>
      <c r="H6" s="163"/>
      <c r="I6" s="4"/>
      <c r="J6" s="4"/>
      <c r="K6" s="4"/>
    </row>
    <row r="7" spans="1:19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9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</row>
    <row r="9" spans="1:19" s="7" customFormat="1" ht="18" x14ac:dyDescent="0.25">
      <c r="A9" s="6" t="s">
        <v>6</v>
      </c>
      <c r="B9" s="6" t="s">
        <v>7</v>
      </c>
      <c r="C9" s="6"/>
      <c r="D9" s="6"/>
      <c r="E9" s="6"/>
      <c r="F9" s="6"/>
      <c r="G9" s="6"/>
      <c r="H9" s="6"/>
    </row>
    <row r="10" spans="1:19" s="7" customFormat="1" ht="18.75" thickBot="1" x14ac:dyDescent="0.3">
      <c r="A10" s="9" t="s">
        <v>8</v>
      </c>
      <c r="B10" s="164">
        <v>41628</v>
      </c>
      <c r="C10" s="164"/>
      <c r="D10" s="10"/>
      <c r="F10" s="11" t="s">
        <v>9</v>
      </c>
      <c r="G10" s="165">
        <v>42127</v>
      </c>
      <c r="H10" s="165"/>
    </row>
    <row r="11" spans="1:19" s="7" customFormat="1" ht="18" x14ac:dyDescent="0.25">
      <c r="A11" s="6"/>
      <c r="B11" s="6"/>
      <c r="C11" s="6"/>
      <c r="D11" s="6"/>
      <c r="E11" s="6"/>
      <c r="F11" s="6"/>
      <c r="G11" s="6"/>
      <c r="H11" s="6"/>
    </row>
    <row r="12" spans="1:19" s="7" customFormat="1" ht="18" x14ac:dyDescent="0.25">
      <c r="A12" s="6" t="s">
        <v>10</v>
      </c>
      <c r="B12" s="6"/>
      <c r="C12" s="6"/>
      <c r="D12" s="6"/>
      <c r="E12" s="6"/>
      <c r="F12" s="12"/>
      <c r="G12" s="12"/>
      <c r="H12" s="12"/>
    </row>
    <row r="13" spans="1:19" s="7" customFormat="1" ht="18.75" customHeight="1" x14ac:dyDescent="0.25">
      <c r="A13" s="148" t="s">
        <v>11</v>
      </c>
      <c r="B13" s="148"/>
      <c r="C13" s="148"/>
      <c r="D13" s="148"/>
      <c r="E13" s="148"/>
      <c r="F13" s="148"/>
      <c r="G13" s="148"/>
      <c r="H13" s="14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7" customFormat="1" ht="18" x14ac:dyDescent="0.25">
      <c r="A14" s="148"/>
      <c r="B14" s="148"/>
      <c r="C14" s="148"/>
      <c r="D14" s="148"/>
      <c r="E14" s="148"/>
      <c r="F14" s="148"/>
      <c r="G14" s="148"/>
      <c r="H14" s="14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7" customFormat="1" ht="18" x14ac:dyDescent="0.25">
      <c r="A15" s="148"/>
      <c r="B15" s="148"/>
      <c r="C15" s="148"/>
      <c r="D15" s="148"/>
      <c r="E15" s="148"/>
      <c r="F15" s="148"/>
      <c r="G15" s="148"/>
      <c r="H15" s="14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16" customFormat="1" ht="49.5" customHeight="1" x14ac:dyDescent="0.2">
      <c r="A16" s="13" t="s">
        <v>12</v>
      </c>
      <c r="B16" s="13" t="s">
        <v>13</v>
      </c>
      <c r="C16" s="13" t="s">
        <v>14</v>
      </c>
      <c r="D16" s="13" t="s">
        <v>15</v>
      </c>
      <c r="E16" s="13" t="s">
        <v>16</v>
      </c>
      <c r="F16" s="13" t="s">
        <v>17</v>
      </c>
      <c r="G16" s="13" t="s">
        <v>18</v>
      </c>
      <c r="H16" s="14"/>
      <c r="I16" s="15"/>
      <c r="J16" s="15"/>
    </row>
    <row r="17" spans="1:19" s="7" customFormat="1" ht="16.5" x14ac:dyDescent="0.25">
      <c r="A17" s="17">
        <v>1100</v>
      </c>
      <c r="B17" s="18" t="s">
        <v>19</v>
      </c>
      <c r="C17" s="19" t="s">
        <v>20</v>
      </c>
      <c r="D17" s="20">
        <v>117</v>
      </c>
      <c r="E17" s="21">
        <v>0</v>
      </c>
      <c r="F17" s="21">
        <v>1500</v>
      </c>
      <c r="G17" s="22">
        <f>F17-E17</f>
        <v>1500</v>
      </c>
      <c r="H17" s="23"/>
      <c r="I17" s="24"/>
      <c r="J17" s="25"/>
      <c r="Q17" s="26"/>
      <c r="R17" s="26"/>
      <c r="S17" s="26"/>
    </row>
    <row r="18" spans="1:19" s="7" customFormat="1" ht="16.5" x14ac:dyDescent="0.25">
      <c r="A18" s="17"/>
      <c r="B18" s="18"/>
      <c r="C18" s="19"/>
      <c r="D18" s="20"/>
      <c r="E18" s="21"/>
      <c r="F18" s="21"/>
      <c r="G18" s="22"/>
      <c r="H18" s="23"/>
      <c r="I18" s="24"/>
      <c r="J18" s="25"/>
      <c r="Q18" s="26"/>
      <c r="R18" s="26"/>
      <c r="S18" s="26"/>
    </row>
    <row r="19" spans="1:19" s="7" customFormat="1" ht="30" customHeight="1" x14ac:dyDescent="0.25">
      <c r="A19" s="17"/>
      <c r="B19" s="18"/>
      <c r="C19" s="19"/>
      <c r="D19" s="20"/>
      <c r="E19" s="21"/>
      <c r="F19" s="21"/>
      <c r="G19" s="22"/>
      <c r="H19" s="23"/>
      <c r="I19" s="27"/>
      <c r="J19" s="25"/>
      <c r="Q19" s="26"/>
      <c r="R19" s="26"/>
      <c r="S19" s="26"/>
    </row>
    <row r="20" spans="1:19" s="7" customFormat="1" ht="16.5" x14ac:dyDescent="0.25">
      <c r="A20" s="17"/>
      <c r="B20" s="18"/>
      <c r="C20" s="19"/>
      <c r="D20" s="20"/>
      <c r="E20" s="21"/>
      <c r="F20" s="21"/>
      <c r="G20" s="22"/>
      <c r="H20" s="23"/>
      <c r="I20" s="27"/>
      <c r="J20" s="25"/>
      <c r="Q20" s="26"/>
      <c r="R20" s="26"/>
      <c r="S20" s="26"/>
    </row>
    <row r="21" spans="1:19" s="7" customFormat="1" ht="16.5" x14ac:dyDescent="0.25">
      <c r="A21" s="17"/>
      <c r="B21" s="28"/>
      <c r="C21" s="19"/>
      <c r="D21" s="20"/>
      <c r="E21" s="21"/>
      <c r="F21" s="21"/>
      <c r="G21" s="22"/>
      <c r="H21" s="23"/>
      <c r="I21" s="27"/>
      <c r="J21" s="25"/>
      <c r="Q21" s="26"/>
      <c r="R21" s="26"/>
      <c r="S21" s="26"/>
    </row>
    <row r="22" spans="1:19" s="7" customFormat="1" ht="16.5" x14ac:dyDescent="0.25">
      <c r="A22" s="17"/>
      <c r="B22" s="18"/>
      <c r="C22" s="19"/>
      <c r="D22" s="20"/>
      <c r="E22" s="21"/>
      <c r="F22" s="21"/>
      <c r="G22" s="22"/>
      <c r="H22" s="23"/>
      <c r="I22" s="27"/>
      <c r="J22" s="25"/>
      <c r="Q22" s="26"/>
      <c r="R22" s="26"/>
      <c r="S22" s="26"/>
    </row>
    <row r="23" spans="1:19" s="7" customFormat="1" ht="16.5" x14ac:dyDescent="0.25">
      <c r="A23" s="17"/>
      <c r="B23" s="29"/>
      <c r="C23" s="19"/>
      <c r="D23" s="20"/>
      <c r="E23" s="21"/>
      <c r="F23" s="21"/>
      <c r="G23" s="22"/>
      <c r="H23" s="23"/>
      <c r="I23" s="27"/>
      <c r="J23" s="25"/>
      <c r="Q23" s="26"/>
      <c r="R23" s="26"/>
      <c r="S23" s="26"/>
    </row>
    <row r="24" spans="1:19" s="7" customFormat="1" ht="18" x14ac:dyDescent="0.2">
      <c r="A24" s="30"/>
      <c r="B24" s="31"/>
      <c r="C24" s="149"/>
      <c r="D24" s="149"/>
      <c r="E24" s="32">
        <f>SUM(E17:E23)</f>
        <v>0</v>
      </c>
      <c r="F24" s="32">
        <f>SUM(F17:F23)</f>
        <v>1500</v>
      </c>
      <c r="G24" s="32">
        <f>SUM(G17:G23)</f>
        <v>1500</v>
      </c>
      <c r="H24" s="33"/>
      <c r="I24" s="33"/>
    </row>
    <row r="25" spans="1:19" s="7" customFormat="1" ht="19.5" x14ac:dyDescent="0.2">
      <c r="A25" s="34" t="s">
        <v>21</v>
      </c>
      <c r="B25" s="35"/>
      <c r="C25" s="35"/>
      <c r="D25" s="36"/>
      <c r="E25" s="37"/>
      <c r="F25" s="37"/>
      <c r="G25" s="37"/>
      <c r="H25" s="38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s="7" customFormat="1" x14ac:dyDescent="0.2">
      <c r="H26" s="25"/>
      <c r="I26" s="40" t="s">
        <v>22</v>
      </c>
      <c r="J26" s="41"/>
      <c r="K26" s="41"/>
      <c r="L26" s="42"/>
      <c r="M26" s="43">
        <v>2014</v>
      </c>
      <c r="N26" s="44"/>
      <c r="O26" s="45" t="s">
        <v>22</v>
      </c>
      <c r="P26" s="41"/>
      <c r="Q26" s="41"/>
      <c r="R26" s="42"/>
      <c r="S26" s="46">
        <f>M26+1</f>
        <v>2015</v>
      </c>
    </row>
    <row r="27" spans="1:19" s="7" customFormat="1" ht="18.75" customHeight="1" x14ac:dyDescent="0.25">
      <c r="B27" s="47"/>
      <c r="C27" s="47"/>
      <c r="D27" s="48"/>
      <c r="H27" s="25"/>
      <c r="I27" s="49" t="s">
        <v>23</v>
      </c>
      <c r="J27" s="50">
        <v>0</v>
      </c>
      <c r="K27" s="51"/>
      <c r="L27" s="51"/>
      <c r="M27" s="150" t="str">
        <f>"Net Working Days Remaining in "&amp;M26</f>
        <v>Net Working Days Remaining in 2014</v>
      </c>
      <c r="N27" s="52"/>
      <c r="O27" s="53" t="str">
        <f>I27</f>
        <v># of Employees:</v>
      </c>
      <c r="P27" s="54">
        <f>J27</f>
        <v>0</v>
      </c>
      <c r="Q27" s="51"/>
      <c r="R27" s="51"/>
      <c r="S27" s="152" t="str">
        <f>"Net Working Days Remaining in "&amp;S26</f>
        <v>Net Working Days Remaining in 2015</v>
      </c>
    </row>
    <row r="28" spans="1:19" s="7" customFormat="1" ht="13.5" thickBot="1" x14ac:dyDescent="0.25">
      <c r="A28" s="145"/>
      <c r="B28" s="145"/>
      <c r="C28" s="55"/>
      <c r="D28" s="55"/>
      <c r="E28" s="56"/>
      <c r="F28" s="57"/>
      <c r="G28" s="25"/>
      <c r="H28" s="58"/>
      <c r="I28" s="49" t="s">
        <v>24</v>
      </c>
      <c r="J28" s="59">
        <f>G24</f>
        <v>1500</v>
      </c>
      <c r="K28" s="60">
        <f>J28</f>
        <v>1500</v>
      </c>
      <c r="L28" s="51"/>
      <c r="M28" s="150"/>
      <c r="N28" s="52"/>
      <c r="O28" s="53" t="str">
        <f>I28</f>
        <v>Annual Salary:</v>
      </c>
      <c r="P28" s="61">
        <f>J28</f>
        <v>1500</v>
      </c>
      <c r="Q28" s="60">
        <f>P28</f>
        <v>1500</v>
      </c>
      <c r="R28" s="51"/>
      <c r="S28" s="152"/>
    </row>
    <row r="29" spans="1:19" s="7" customFormat="1" ht="15.75" thickTop="1" x14ac:dyDescent="0.2">
      <c r="B29" s="154" t="s">
        <v>25</v>
      </c>
      <c r="C29" s="155"/>
      <c r="D29" s="156"/>
      <c r="E29" s="155" t="s">
        <v>26</v>
      </c>
      <c r="F29" s="156"/>
      <c r="G29" s="62"/>
      <c r="I29" s="49" t="s">
        <v>27</v>
      </c>
      <c r="J29" s="63">
        <v>41640</v>
      </c>
      <c r="K29" s="64">
        <v>42004</v>
      </c>
      <c r="L29" s="65"/>
      <c r="M29" s="150"/>
      <c r="N29" s="52"/>
      <c r="O29" s="53" t="str">
        <f>I29</f>
        <v>Effective Date:</v>
      </c>
      <c r="P29" s="66">
        <v>42005</v>
      </c>
      <c r="Q29" s="64">
        <v>42369</v>
      </c>
      <c r="R29" s="51"/>
      <c r="S29" s="152"/>
    </row>
    <row r="30" spans="1:19" s="7" customFormat="1" ht="18.75" thickBot="1" x14ac:dyDescent="0.3">
      <c r="A30" s="6"/>
      <c r="B30" s="157" t="s">
        <v>28</v>
      </c>
      <c r="C30" s="158"/>
      <c r="D30" s="159"/>
      <c r="E30" s="158" t="s">
        <v>29</v>
      </c>
      <c r="F30" s="159"/>
      <c r="G30" s="67" t="s">
        <v>30</v>
      </c>
      <c r="I30" s="68"/>
      <c r="J30" s="69">
        <v>41640</v>
      </c>
      <c r="K30" s="69">
        <v>42004</v>
      </c>
      <c r="L30" s="51"/>
      <c r="M30" s="151"/>
      <c r="N30" s="52"/>
      <c r="O30" s="51"/>
      <c r="P30" s="70">
        <v>42005</v>
      </c>
      <c r="Q30" s="70">
        <v>42369</v>
      </c>
      <c r="R30" s="51"/>
      <c r="S30" s="153"/>
    </row>
    <row r="31" spans="1:19" s="7" customFormat="1" ht="15.75" thickTop="1" x14ac:dyDescent="0.2">
      <c r="A31" s="71"/>
      <c r="B31" s="72" t="s">
        <v>31</v>
      </c>
      <c r="C31" s="73">
        <v>117</v>
      </c>
      <c r="D31" s="74"/>
      <c r="E31" s="75" t="s">
        <v>32</v>
      </c>
      <c r="F31" s="76" t="s">
        <v>33</v>
      </c>
      <c r="G31" s="77">
        <f t="shared" ref="G31:G37" si="0">K31</f>
        <v>1500</v>
      </c>
      <c r="I31" s="78" t="s">
        <v>34</v>
      </c>
      <c r="J31" s="79">
        <f>M31/M32</f>
        <v>1</v>
      </c>
      <c r="K31" s="80">
        <f>ROUND(K28*J31,2)</f>
        <v>1500</v>
      </c>
      <c r="L31" s="51"/>
      <c r="M31" s="81">
        <f>NETWORKDAYS(J29,K29)</f>
        <v>261</v>
      </c>
      <c r="N31" s="52"/>
      <c r="O31" s="82" t="s">
        <v>35</v>
      </c>
      <c r="P31" s="79">
        <f>S31/S32</f>
        <v>1</v>
      </c>
      <c r="Q31" s="80">
        <f>ROUND(Q28*P31,2)</f>
        <v>1500</v>
      </c>
      <c r="R31" s="51"/>
      <c r="S31" s="83">
        <f>NETWORKDAYS(P29,Q29)</f>
        <v>261</v>
      </c>
    </row>
    <row r="32" spans="1:19" s="7" customFormat="1" ht="15.75" customHeight="1" x14ac:dyDescent="0.2">
      <c r="A32" s="71"/>
      <c r="B32" s="72" t="str">
        <f t="shared" ref="B32:B37" si="1">B31</f>
        <v>4-1100-421-00-280-001-0</v>
      </c>
      <c r="C32" s="73" t="s">
        <v>36</v>
      </c>
      <c r="D32" s="84"/>
      <c r="E32" s="75" t="str">
        <f t="shared" ref="E32:E37" si="2">E31</f>
        <v>SHERIFF</v>
      </c>
      <c r="F32" s="85" t="s">
        <v>37</v>
      </c>
      <c r="G32" s="77">
        <f t="shared" si="0"/>
        <v>0</v>
      </c>
      <c r="I32" s="68" t="s">
        <v>38</v>
      </c>
      <c r="J32" s="80">
        <v>5628</v>
      </c>
      <c r="K32" s="86">
        <f>ROUND(J32*J27*J31,2)</f>
        <v>0</v>
      </c>
      <c r="L32" s="51"/>
      <c r="M32" s="87">
        <f>NETWORKDAYS(J30,K30)</f>
        <v>261</v>
      </c>
      <c r="N32" s="52"/>
      <c r="O32" s="51" t="str">
        <f t="shared" ref="O32:P36" si="3">I32</f>
        <v>Health Ins.</v>
      </c>
      <c r="P32" s="80">
        <f t="shared" si="3"/>
        <v>5628</v>
      </c>
      <c r="Q32" s="86">
        <f>ROUND(P32*P27*P31,2)</f>
        <v>0</v>
      </c>
      <c r="R32" s="51"/>
      <c r="S32" s="88">
        <f>NETWORKDAYS(P30,Q30)</f>
        <v>261</v>
      </c>
    </row>
    <row r="33" spans="1:19" s="7" customFormat="1" ht="15" x14ac:dyDescent="0.2">
      <c r="A33" s="71"/>
      <c r="B33" s="72" t="str">
        <f t="shared" si="1"/>
        <v>4-1100-421-00-280-001-0</v>
      </c>
      <c r="C33" s="73" t="s">
        <v>39</v>
      </c>
      <c r="D33" s="89"/>
      <c r="E33" s="75" t="str">
        <f t="shared" si="2"/>
        <v>SHERIFF</v>
      </c>
      <c r="F33" s="85" t="s">
        <v>40</v>
      </c>
      <c r="G33" s="77">
        <f t="shared" si="0"/>
        <v>0</v>
      </c>
      <c r="I33" s="68" t="s">
        <v>41</v>
      </c>
      <c r="J33" s="80">
        <v>27</v>
      </c>
      <c r="K33" s="86">
        <f>ROUND(J33*J27*J31,2)</f>
        <v>0</v>
      </c>
      <c r="L33" s="51"/>
      <c r="M33" s="90"/>
      <c r="N33" s="52"/>
      <c r="O33" s="51" t="str">
        <f t="shared" si="3"/>
        <v>Life Ins.</v>
      </c>
      <c r="P33" s="80">
        <f t="shared" si="3"/>
        <v>27</v>
      </c>
      <c r="Q33" s="86">
        <f>ROUND(P33*P27*P31,2)</f>
        <v>0</v>
      </c>
      <c r="R33" s="51"/>
      <c r="S33" s="91"/>
    </row>
    <row r="34" spans="1:19" s="7" customFormat="1" ht="15.75" customHeight="1" x14ac:dyDescent="0.2">
      <c r="A34" s="71"/>
      <c r="B34" s="72" t="str">
        <f t="shared" si="1"/>
        <v>4-1100-421-00-280-001-0</v>
      </c>
      <c r="C34" s="73" t="s">
        <v>42</v>
      </c>
      <c r="D34" s="89"/>
      <c r="E34" s="75" t="str">
        <f t="shared" si="2"/>
        <v>SHERIFF</v>
      </c>
      <c r="F34" s="85" t="s">
        <v>43</v>
      </c>
      <c r="G34" s="77">
        <f t="shared" si="0"/>
        <v>114.75</v>
      </c>
      <c r="I34" s="68" t="s">
        <v>43</v>
      </c>
      <c r="J34" s="92">
        <v>7.6499999999999999E-2</v>
      </c>
      <c r="K34" s="80">
        <f>ROUND((K28*J34)*J31,2)</f>
        <v>114.75</v>
      </c>
      <c r="L34" s="51"/>
      <c r="M34" s="139" t="str">
        <f>"Budgetary impact for "&amp;M26</f>
        <v>Budgetary impact for 2014</v>
      </c>
      <c r="N34" s="52"/>
      <c r="O34" s="51" t="str">
        <f t="shared" si="3"/>
        <v>FICA</v>
      </c>
      <c r="P34" s="92">
        <f t="shared" si="3"/>
        <v>7.6499999999999999E-2</v>
      </c>
      <c r="Q34" s="80">
        <f>ROUND((Q28*P34)*P31,2)</f>
        <v>114.75</v>
      </c>
      <c r="R34" s="51"/>
      <c r="S34" s="142" t="str">
        <f>"Budgetary impact for "&amp;S26</f>
        <v>Budgetary impact for 2015</v>
      </c>
    </row>
    <row r="35" spans="1:19" s="7" customFormat="1" ht="15" x14ac:dyDescent="0.2">
      <c r="A35" s="71"/>
      <c r="B35" s="72" t="str">
        <f t="shared" si="1"/>
        <v>4-1100-421-00-280-001-0</v>
      </c>
      <c r="C35" s="73" t="s">
        <v>44</v>
      </c>
      <c r="D35" s="93"/>
      <c r="E35" s="75" t="str">
        <f t="shared" si="2"/>
        <v>SHERIFF</v>
      </c>
      <c r="F35" s="85" t="s">
        <v>45</v>
      </c>
      <c r="G35" s="77">
        <f t="shared" si="0"/>
        <v>163.35</v>
      </c>
      <c r="I35" s="68" t="s">
        <v>46</v>
      </c>
      <c r="J35" s="92">
        <v>0.1089</v>
      </c>
      <c r="K35" s="80">
        <f>ROUND((K28*J35)*J31,2)</f>
        <v>163.35</v>
      </c>
      <c r="L35" s="51"/>
      <c r="M35" s="140"/>
      <c r="N35" s="52"/>
      <c r="O35" s="51" t="str">
        <f t="shared" si="3"/>
        <v>Retirement</v>
      </c>
      <c r="P35" s="92">
        <f t="shared" si="3"/>
        <v>0.1089</v>
      </c>
      <c r="Q35" s="80">
        <f>ROUND((Q28*P35)*P31,2)</f>
        <v>163.35</v>
      </c>
      <c r="R35" s="51"/>
      <c r="S35" s="143"/>
    </row>
    <row r="36" spans="1:19" s="7" customFormat="1" ht="15" x14ac:dyDescent="0.2">
      <c r="A36" s="94"/>
      <c r="B36" s="72" t="str">
        <f t="shared" si="1"/>
        <v>4-1100-421-00-280-001-0</v>
      </c>
      <c r="C36" s="73" t="s">
        <v>47</v>
      </c>
      <c r="D36" s="93"/>
      <c r="E36" s="75" t="str">
        <f t="shared" si="2"/>
        <v>SHERIFF</v>
      </c>
      <c r="F36" s="85" t="s">
        <v>48</v>
      </c>
      <c r="G36" s="77">
        <f t="shared" si="0"/>
        <v>8.5500000000000007</v>
      </c>
      <c r="I36" s="68" t="s">
        <v>49</v>
      </c>
      <c r="J36" s="92">
        <v>5.7000000000000002E-3</v>
      </c>
      <c r="K36" s="80">
        <f>ROUND((K28*J36)*J31,2)</f>
        <v>8.5500000000000007</v>
      </c>
      <c r="L36" s="51"/>
      <c r="M36" s="141"/>
      <c r="N36" s="52"/>
      <c r="O36" s="51" t="str">
        <f t="shared" si="3"/>
        <v>Unemployment</v>
      </c>
      <c r="P36" s="92">
        <f t="shared" si="3"/>
        <v>5.7000000000000002E-3</v>
      </c>
      <c r="Q36" s="80">
        <f>ROUND((Q28*P36)*P31,2)</f>
        <v>8.5500000000000007</v>
      </c>
      <c r="R36" s="51"/>
      <c r="S36" s="144"/>
    </row>
    <row r="37" spans="1:19" s="7" customFormat="1" ht="15.75" thickBot="1" x14ac:dyDescent="0.25">
      <c r="A37" s="94"/>
      <c r="B37" s="72" t="str">
        <f t="shared" si="1"/>
        <v>4-1100-421-00-280-001-0</v>
      </c>
      <c r="C37" s="73" t="s">
        <v>50</v>
      </c>
      <c r="D37" s="93"/>
      <c r="E37" s="75" t="str">
        <f t="shared" si="2"/>
        <v>SHERIFF</v>
      </c>
      <c r="F37" s="85" t="s">
        <v>51</v>
      </c>
      <c r="G37" s="77">
        <f t="shared" si="0"/>
        <v>37.5</v>
      </c>
      <c r="I37" s="95" t="s">
        <v>52</v>
      </c>
      <c r="J37" s="96">
        <v>2.5000000000000001E-2</v>
      </c>
      <c r="K37" s="97">
        <f>ROUND((K28*J37)*J31,2)</f>
        <v>37.5</v>
      </c>
      <c r="L37" s="98"/>
      <c r="M37" s="99">
        <f>SUM(K34:K37,K31)</f>
        <v>1824.15</v>
      </c>
      <c r="N37" s="100"/>
      <c r="O37" s="101" t="s">
        <v>52</v>
      </c>
      <c r="P37" s="102">
        <f>J37</f>
        <v>2.5000000000000001E-2</v>
      </c>
      <c r="Q37" s="97">
        <f>ROUND((Q28*P37)*P31,2)</f>
        <v>37.5</v>
      </c>
      <c r="R37" s="98"/>
      <c r="S37" s="103">
        <f>SUM(Q34:Q37,Q31)</f>
        <v>1824.15</v>
      </c>
    </row>
    <row r="38" spans="1:19" s="7" customFormat="1" ht="15.75" thickBot="1" x14ac:dyDescent="0.25">
      <c r="A38" s="94"/>
      <c r="B38" s="104" t="s">
        <v>53</v>
      </c>
      <c r="C38" s="105"/>
      <c r="D38" s="106" t="s">
        <v>53</v>
      </c>
      <c r="E38" s="107"/>
      <c r="F38" s="108"/>
      <c r="G38" s="109"/>
      <c r="K38" s="80"/>
      <c r="M38" s="110"/>
      <c r="S38" s="110"/>
    </row>
    <row r="39" spans="1:19" s="7" customFormat="1" ht="16.5" thickTop="1" thickBot="1" x14ac:dyDescent="0.25">
      <c r="A39" s="94"/>
      <c r="B39" s="111" t="s">
        <v>53</v>
      </c>
      <c r="C39" s="112"/>
      <c r="D39" s="112" t="s">
        <v>53</v>
      </c>
      <c r="E39" s="113"/>
      <c r="F39" s="114" t="s">
        <v>54</v>
      </c>
      <c r="G39" s="115">
        <f>SUM(G31:G38)</f>
        <v>1824.1499999999999</v>
      </c>
      <c r="H39" s="25"/>
      <c r="I39" s="51"/>
      <c r="J39" s="116"/>
      <c r="K39" s="80"/>
      <c r="L39" s="25"/>
      <c r="M39" s="25"/>
      <c r="N39" s="25"/>
      <c r="O39" s="51"/>
      <c r="P39" s="116"/>
      <c r="Q39" s="80"/>
      <c r="R39" s="25"/>
      <c r="S39" s="25"/>
    </row>
    <row r="40" spans="1:19" s="7" customFormat="1" ht="13.5" thickTop="1" x14ac:dyDescent="0.2">
      <c r="A40" s="145"/>
      <c r="B40" s="145"/>
      <c r="C40" s="55"/>
      <c r="D40" s="55"/>
      <c r="E40" s="56"/>
      <c r="F40" s="57"/>
      <c r="G40" s="25"/>
      <c r="H40" s="58"/>
      <c r="I40" s="53"/>
      <c r="J40" s="117"/>
      <c r="K40" s="118"/>
      <c r="L40" s="51"/>
      <c r="M40" s="119"/>
      <c r="N40" s="51"/>
      <c r="O40" s="53"/>
      <c r="P40" s="120"/>
      <c r="Q40" s="118"/>
      <c r="R40" s="51"/>
      <c r="S40" s="119"/>
    </row>
    <row r="41" spans="1:19" s="7" customFormat="1" ht="22.5" x14ac:dyDescent="0.3">
      <c r="B41" s="121" t="s">
        <v>55</v>
      </c>
      <c r="C41" s="146">
        <f>S37</f>
        <v>1824.15</v>
      </c>
      <c r="D41" s="146"/>
      <c r="E41" s="146"/>
      <c r="H41" s="122"/>
      <c r="I41" s="25"/>
      <c r="J41" s="25"/>
      <c r="K41" s="123"/>
      <c r="L41" s="25"/>
      <c r="M41" s="25"/>
      <c r="N41" s="25"/>
      <c r="O41" s="25"/>
      <c r="P41" s="25"/>
      <c r="Q41" s="123"/>
      <c r="R41" s="25"/>
      <c r="S41" s="25"/>
    </row>
    <row r="42" spans="1:19" s="7" customFormat="1" ht="22.5" x14ac:dyDescent="0.3">
      <c r="A42" s="124"/>
      <c r="B42" s="125"/>
      <c r="C42" s="126"/>
      <c r="D42" s="126"/>
      <c r="E42" s="126"/>
      <c r="F42" s="126"/>
      <c r="G42" s="126"/>
      <c r="H42" s="122"/>
    </row>
    <row r="43" spans="1:19" s="7" customFormat="1" ht="22.5" customHeight="1" x14ac:dyDescent="0.3">
      <c r="A43" s="124" t="s">
        <v>56</v>
      </c>
      <c r="B43" s="125"/>
      <c r="C43" s="147" t="s">
        <v>57</v>
      </c>
      <c r="D43" s="147"/>
      <c r="E43" s="147"/>
      <c r="F43" s="147"/>
      <c r="G43" s="147"/>
      <c r="H43" s="127"/>
    </row>
    <row r="44" spans="1:19" s="7" customFormat="1" ht="38.25" customHeight="1" x14ac:dyDescent="0.3">
      <c r="A44" s="128"/>
      <c r="B44" s="129"/>
      <c r="C44" s="147"/>
      <c r="D44" s="147"/>
      <c r="E44" s="147"/>
      <c r="F44" s="147"/>
      <c r="G44" s="147"/>
      <c r="H44" s="128"/>
    </row>
    <row r="45" spans="1:19" s="7" customFormat="1" ht="22.5" x14ac:dyDescent="0.3">
      <c r="A45" s="130"/>
      <c r="B45" s="130"/>
      <c r="C45" s="147"/>
      <c r="D45" s="147"/>
      <c r="E45" s="147"/>
      <c r="F45" s="147"/>
      <c r="G45" s="147"/>
      <c r="H45" s="130"/>
    </row>
    <row r="46" spans="1:19" s="7" customFormat="1" ht="18" x14ac:dyDescent="0.25">
      <c r="A46" s="131" t="s">
        <v>58</v>
      </c>
      <c r="B46" s="132"/>
      <c r="C46" s="132"/>
      <c r="D46" s="133"/>
      <c r="E46" s="133"/>
      <c r="F46" s="133"/>
      <c r="G46" s="134"/>
      <c r="H46" s="134"/>
    </row>
    <row r="47" spans="1:19" s="7" customFormat="1" ht="18" x14ac:dyDescent="0.25">
      <c r="A47" s="137"/>
      <c r="B47" s="137"/>
      <c r="C47" s="137"/>
      <c r="D47" s="137"/>
      <c r="E47" s="137"/>
      <c r="F47" s="137"/>
      <c r="G47" s="137"/>
      <c r="H47" s="137"/>
    </row>
    <row r="48" spans="1:19" s="7" customFormat="1" ht="18" x14ac:dyDescent="0.25">
      <c r="A48" s="137"/>
      <c r="B48" s="137"/>
      <c r="C48" s="137"/>
      <c r="D48" s="137"/>
      <c r="E48" s="137"/>
      <c r="F48" s="137"/>
      <c r="G48" s="137"/>
      <c r="H48" s="137"/>
    </row>
    <row r="49" spans="1:19" s="7" customFormat="1" ht="18" x14ac:dyDescent="0.25">
      <c r="A49" s="137"/>
      <c r="B49" s="137"/>
      <c r="C49" s="137"/>
      <c r="D49" s="137"/>
      <c r="E49" s="137"/>
      <c r="F49" s="137"/>
      <c r="G49" s="137"/>
      <c r="H49" s="137"/>
    </row>
    <row r="50" spans="1:19" s="7" customFormat="1" x14ac:dyDescent="0.2">
      <c r="A50" s="135" t="s">
        <v>59</v>
      </c>
      <c r="B50" s="135"/>
      <c r="C50" s="135"/>
      <c r="D50" s="135"/>
      <c r="E50" s="135"/>
      <c r="F50" s="135"/>
      <c r="G50" s="135"/>
      <c r="H50" s="135"/>
    </row>
    <row r="51" spans="1:19" s="7" customFormat="1" x14ac:dyDescent="0.2">
      <c r="A51" s="136">
        <v>38386</v>
      </c>
      <c r="B51" s="136"/>
      <c r="C51" s="136"/>
      <c r="D51" s="136"/>
      <c r="E51" s="136"/>
      <c r="F51" s="136"/>
      <c r="G51" s="136"/>
      <c r="H51" s="136"/>
    </row>
    <row r="52" spans="1:19" s="7" customForma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</row>
    <row r="53" spans="1:19" s="7" customFormat="1" x14ac:dyDescent="0.2"/>
    <row r="54" spans="1:19" s="7" customFormat="1" x14ac:dyDescent="0.2"/>
    <row r="55" spans="1:19" s="7" customFormat="1" x14ac:dyDescent="0.2"/>
    <row r="56" spans="1:19" s="7" customFormat="1" x14ac:dyDescent="0.2"/>
    <row r="57" spans="1:19" s="7" customFormat="1" x14ac:dyDescent="0.2"/>
    <row r="58" spans="1:19" s="7" customFormat="1" x14ac:dyDescent="0.2"/>
    <row r="59" spans="1:19" s="7" customFormat="1" x14ac:dyDescent="0.2"/>
    <row r="60" spans="1:19" s="7" customFormat="1" x14ac:dyDescent="0.2"/>
    <row r="61" spans="1:19" s="7" customFormat="1" x14ac:dyDescent="0.2"/>
    <row r="62" spans="1:19" s="7" customFormat="1" x14ac:dyDescent="0.2"/>
    <row r="63" spans="1:19" s="7" customFormat="1" x14ac:dyDescent="0.2"/>
    <row r="64" spans="1:19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</sheetData>
  <mergeCells count="24">
    <mergeCell ref="A1:H1"/>
    <mergeCell ref="A2:H2"/>
    <mergeCell ref="A3:H3"/>
    <mergeCell ref="A5:H6"/>
    <mergeCell ref="B10:C10"/>
    <mergeCell ref="G10:H10"/>
    <mergeCell ref="A13:H15"/>
    <mergeCell ref="C24:D24"/>
    <mergeCell ref="M27:M30"/>
    <mergeCell ref="S27:S30"/>
    <mergeCell ref="A28:B28"/>
    <mergeCell ref="B29:D29"/>
    <mergeCell ref="E29:F29"/>
    <mergeCell ref="B30:D30"/>
    <mergeCell ref="E30:F30"/>
    <mergeCell ref="A48:H48"/>
    <mergeCell ref="A49:H49"/>
    <mergeCell ref="A52:S52"/>
    <mergeCell ref="M34:M36"/>
    <mergeCell ref="S34:S36"/>
    <mergeCell ref="A40:B40"/>
    <mergeCell ref="C41:E41"/>
    <mergeCell ref="C43:G45"/>
    <mergeCell ref="A47:H47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5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SHERIFF</vt:lpstr>
      <vt:lpstr>SHERIFF!Print_Area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Obdett Z. Calzada</dc:creator>
  <cp:lastModifiedBy>Obdett Z. Calzada</cp:lastModifiedBy>
  <dcterms:created xsi:type="dcterms:W3CDTF">2013-12-19T23:05:45Z</dcterms:created>
  <dcterms:modified xsi:type="dcterms:W3CDTF">2013-12-19T23:21:39Z</dcterms:modified>
</cp:coreProperties>
</file>