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Salary Schedule Budget" sheetId="2" r:id="rId1"/>
    <sheet name="FY 15 Work Hours" sheetId="4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0" i="2" l="1"/>
  <c r="J11" i="2"/>
  <c r="J9" i="2"/>
  <c r="F10" i="2" l="1"/>
  <c r="L10" i="2" s="1"/>
  <c r="F11" i="2"/>
  <c r="L11" i="2" s="1"/>
  <c r="F9" i="2"/>
  <c r="L9" i="2" s="1"/>
  <c r="I12" i="2"/>
  <c r="H12" i="2"/>
  <c r="G12" i="2"/>
  <c r="D12" i="2"/>
  <c r="M11" i="2"/>
  <c r="Q11" i="2" s="1"/>
  <c r="E11" i="2"/>
  <c r="M10" i="2"/>
  <c r="Q10" i="2" s="1"/>
  <c r="E10" i="2"/>
  <c r="M9" i="2"/>
  <c r="Q9" i="2" s="1"/>
  <c r="E9" i="2"/>
  <c r="AA9" i="2" l="1"/>
  <c r="Z9" i="2"/>
  <c r="Z11" i="2"/>
  <c r="AA11" i="2"/>
  <c r="Z10" i="2"/>
  <c r="AA10" i="2"/>
  <c r="N10" i="2"/>
  <c r="R10" i="2" s="1"/>
  <c r="S10" i="2" s="1"/>
  <c r="T10" i="2" s="1"/>
  <c r="N11" i="2"/>
  <c r="R11" i="2" s="1"/>
  <c r="N9" i="2"/>
  <c r="R9" i="2" s="1"/>
  <c r="S9" i="2" s="1"/>
  <c r="T9" i="2" s="1"/>
  <c r="E12" i="2"/>
  <c r="K9" i="2"/>
  <c r="F12" i="2"/>
  <c r="K11" i="2"/>
  <c r="K10" i="2"/>
  <c r="Q12" i="2"/>
  <c r="S11" i="2"/>
  <c r="T11" i="2" s="1"/>
  <c r="D36" i="4"/>
  <c r="F43" i="4" s="1"/>
  <c r="H43" i="4" s="1"/>
  <c r="D35" i="4"/>
  <c r="F42" i="4" s="1"/>
  <c r="U10" i="2" l="1"/>
  <c r="X10" i="2" s="1"/>
  <c r="R12" i="2"/>
  <c r="Z12" i="2"/>
  <c r="U11" i="2"/>
  <c r="U9" i="2"/>
  <c r="AA12" i="2"/>
  <c r="S12" i="2"/>
  <c r="F44" i="4"/>
  <c r="H42" i="4"/>
  <c r="H44" i="4" s="1"/>
  <c r="D37" i="4"/>
  <c r="D39" i="4" s="1"/>
  <c r="V10" i="2" l="1"/>
  <c r="Y10" i="2"/>
  <c r="W10" i="2"/>
  <c r="X11" i="2"/>
  <c r="V11" i="2"/>
  <c r="Y11" i="2"/>
  <c r="W11" i="2"/>
  <c r="Y9" i="2"/>
  <c r="W9" i="2"/>
  <c r="X9" i="2"/>
  <c r="V9" i="2"/>
  <c r="U12" i="2"/>
  <c r="T12" i="2"/>
  <c r="AB10" i="2" l="1"/>
  <c r="AC10" i="2" s="1"/>
  <c r="V12" i="2"/>
  <c r="W12" i="2"/>
  <c r="AB9" i="2"/>
  <c r="X12" i="2"/>
  <c r="Y12" i="2"/>
  <c r="AB11" i="2"/>
  <c r="AC11" i="2" s="1"/>
  <c r="AB12" i="2" l="1"/>
  <c r="AC9" i="2"/>
  <c r="AC12" i="2" s="1"/>
</calcChain>
</file>

<file path=xl/sharedStrings.xml><?xml version="1.0" encoding="utf-8"?>
<sst xmlns="http://schemas.openxmlformats.org/spreadsheetml/2006/main" count="103" uniqueCount="98">
  <si>
    <t xml:space="preserve">2014 PAYROLL SCHEDULE </t>
  </si>
  <si>
    <t>Pay Period</t>
  </si>
  <si>
    <t xml:space="preserve">Work Period Covered </t>
  </si>
  <si>
    <t xml:space="preserve">Pay Day </t>
  </si>
  <si>
    <t xml:space="preserve">Number of Days </t>
  </si>
  <si>
    <t>(8 hrs per day)</t>
  </si>
  <si>
    <t xml:space="preserve">Number of Work Hours in FY 13 Period = </t>
  </si>
  <si>
    <t>Work Hours</t>
  </si>
  <si>
    <t xml:space="preserve">Number of Work Days To Be Paid at 2014 Salary </t>
  </si>
  <si>
    <t xml:space="preserve">Grant Application </t>
  </si>
  <si>
    <t xml:space="preserve">Salary Budget </t>
  </si>
  <si>
    <t xml:space="preserve">For Budget Purposes Only </t>
  </si>
  <si>
    <t xml:space="preserve">Hourly Rate </t>
  </si>
  <si>
    <t>Fringes</t>
  </si>
  <si>
    <t>Insurance</t>
  </si>
  <si>
    <t xml:space="preserve">Slot # </t>
  </si>
  <si>
    <t xml:space="preserve">Employee # </t>
  </si>
  <si>
    <t xml:space="preserve">Position Title </t>
  </si>
  <si>
    <t>Actual Salary (Prog 005)</t>
  </si>
  <si>
    <t xml:space="preserve">Actual Salary (General Fund) </t>
  </si>
  <si>
    <t xml:space="preserve">Hourly Rate With 3% </t>
  </si>
  <si>
    <t>FICA       (7.65%</t>
  </si>
  <si>
    <t>Health Ins.</t>
  </si>
  <si>
    <t>Life Ins.</t>
  </si>
  <si>
    <t>Projected Fringes</t>
  </si>
  <si>
    <t>G003</t>
  </si>
  <si>
    <t>G004</t>
  </si>
  <si>
    <t>G005</t>
  </si>
  <si>
    <t xml:space="preserve">Notes: </t>
  </si>
  <si>
    <t>Hourly Rate (current)</t>
  </si>
  <si>
    <t># of   Hours in 2014</t>
  </si>
  <si>
    <t>Projected Total Salaries &amp; Fringes</t>
  </si>
  <si>
    <t>County Salary Schedule ------------&gt;</t>
  </si>
  <si>
    <t>09/01/2014 - 08/31/2015</t>
  </si>
  <si>
    <t>2014 Budgeted Salary</t>
  </si>
  <si>
    <t xml:space="preserve">2015 PAYROLL SCHEDULE </t>
  </si>
  <si>
    <t>For FY 15 Grant Periods (09/01/2014 through 08/31/2015)</t>
  </si>
  <si>
    <t>12/15/2014 - 12/28/2014</t>
  </si>
  <si>
    <t>12/29/2014 - 01/11/2015</t>
  </si>
  <si>
    <t>01/12/2015 - 01/25/2015</t>
  </si>
  <si>
    <t>01/26/2015 - 02/08/2015</t>
  </si>
  <si>
    <t>02/09/2015 - 02/22/2015</t>
  </si>
  <si>
    <t>02/23/2015 - 03/08/2015</t>
  </si>
  <si>
    <t>03/09/2015 - 03/22/2015</t>
  </si>
  <si>
    <t>03/23/2015 - 04/05/2015</t>
  </si>
  <si>
    <t>04/06/2015 - 04/19/2015</t>
  </si>
  <si>
    <t>04/20/2015 - 05/03/2015</t>
  </si>
  <si>
    <t>05/04/2015 - 05/17/2015</t>
  </si>
  <si>
    <t>05/18/2015 - 05/31/2015</t>
  </si>
  <si>
    <t>06/01/2015 - 06/14/2015</t>
  </si>
  <si>
    <t>06/15/2015 - 06/28/2015</t>
  </si>
  <si>
    <t>06/29/2015 - 07/12/2015</t>
  </si>
  <si>
    <t>07/13/2015 - 07/26/2015</t>
  </si>
  <si>
    <t>07/27/2015 - 08/09/2015</t>
  </si>
  <si>
    <t>08/10/2015 - 08/23/2015</t>
  </si>
  <si>
    <t>08/25/2014 - 08/31/2014</t>
  </si>
  <si>
    <t>08/24/2015 - 09/06/2015</t>
  </si>
  <si>
    <t xml:space="preserve">26 pay periods / 261 days </t>
  </si>
  <si>
    <t>09/01/2013 - 09/07/2013</t>
  </si>
  <si>
    <t>09/08/2014 - 09/21/2014</t>
  </si>
  <si>
    <t>09/22/2014 - 10/05/2014</t>
  </si>
  <si>
    <t>10/06/2014 - 10/19/2014</t>
  </si>
  <si>
    <t>10/20/2014 - 11/02/2014</t>
  </si>
  <si>
    <t>11/03/2014 - 11/16/2014</t>
  </si>
  <si>
    <t>11/17/2014 - 11/30/2014</t>
  </si>
  <si>
    <t>12/01/2014 - 12/14/2014</t>
  </si>
  <si>
    <t>Number of Work Days in 2014 FY 15</t>
  </si>
  <si>
    <t>Number of Work Days in 2015 FY 15</t>
  </si>
  <si>
    <t xml:space="preserve"> x 8 hrs = </t>
  </si>
  <si>
    <t xml:space="preserve">Number of Work Days To Be Paid at 2015 Salary </t>
  </si>
  <si>
    <t>Salary Amount from 09/01/14 - 12/31/14</t>
  </si>
  <si>
    <t>Salary Amount from 01/01/15 - 08/31/15</t>
  </si>
  <si>
    <t>2015 Budgetd Salary With 3% COLA</t>
  </si>
  <si>
    <t>% of Other Sources Funding</t>
  </si>
  <si>
    <t>2014 Payroll  Salary</t>
  </si>
  <si>
    <t># of   Hours in 2015</t>
  </si>
  <si>
    <t>Fiscal Year Salary Amount 09/01/14 - 08/31/15</t>
  </si>
  <si>
    <t>Monlty Salary</t>
  </si>
  <si>
    <t>Retirement  (11.28%)</t>
  </si>
  <si>
    <t>Unemployment  (.57%)</t>
  </si>
  <si>
    <t>Workers Comp (.75%)</t>
  </si>
  <si>
    <t>This schedule was prepared when the grant application was submitted to DSHS on 05/08/14.</t>
  </si>
  <si>
    <t>A 3% cost of living increase is budgeted from 01/01/15 to 08/31/15. (pending CC approval)</t>
  </si>
  <si>
    <t xml:space="preserve">2015 fringe benefit rates are used as this is the latest information available at this time.  </t>
  </si>
  <si>
    <t xml:space="preserve">Actual work hours in grant period used which total to 2,088 for FY 15. </t>
  </si>
  <si>
    <t>2015 Fringe Rates --------------------&gt;</t>
  </si>
  <si>
    <t>RLSS / LPHS FY 15</t>
  </si>
  <si>
    <t>RLSS / LPHS FY 15 (program 006)</t>
  </si>
  <si>
    <t>192287</t>
  </si>
  <si>
    <t>Public Health Specialist</t>
  </si>
  <si>
    <t>Actual Salary (RLSS Progam)  (current)</t>
  </si>
  <si>
    <t>Salary (RLSS Progam)  (With 3% COLA)</t>
  </si>
  <si>
    <t>% of RLSS Grant Funding</t>
  </si>
  <si>
    <t>Administrative Assistant III</t>
  </si>
  <si>
    <t>028444</t>
  </si>
  <si>
    <t>Public Health Technician I</t>
  </si>
  <si>
    <t>157473</t>
  </si>
  <si>
    <t>RLSS Grant Projected Salaries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</si>
</sst>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0_);_(* \(#,##0.0000\);_(* &quot;-&quot;??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2"/>
      <name val="Arial"/>
      <family val="2"/>
    </font>
    <font>
      <b/>
      <i/>
      <sz val="16"/>
      <color indexed="10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rgb="FF0000CC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</cellStyleXfs>
  <cellXfs count="121">
    <xf numFmtId="0" fontId="0" fillId="0" borderId="0" xfId="0"/>
    <xf numFmtId="0" fontId="5" fillId="0" borderId="3" xfId="1" applyFont="1" applyBorder="1" applyAlignment="1">
      <alignment horizontal="center" wrapText="1"/>
    </xf>
    <xf numFmtId="0" fontId="1" fillId="0" borderId="4" xfId="1" applyBorder="1"/>
    <xf numFmtId="0" fontId="1" fillId="0" borderId="6" xfId="1" applyBorder="1"/>
    <xf numFmtId="0" fontId="9" fillId="0" borderId="0" xfId="1" applyFont="1"/>
    <xf numFmtId="0" fontId="1" fillId="3" borderId="0" xfId="1" applyFill="1"/>
    <xf numFmtId="0" fontId="5" fillId="0" borderId="5" xfId="1" applyFont="1" applyBorder="1" applyAlignment="1">
      <alignment horizontal="center" wrapText="1"/>
    </xf>
    <xf numFmtId="0" fontId="1" fillId="3" borderId="0" xfId="1" applyFill="1" applyAlignment="1">
      <alignment wrapText="1"/>
    </xf>
    <xf numFmtId="0" fontId="1" fillId="0" borderId="8" xfId="1" applyBorder="1"/>
    <xf numFmtId="0" fontId="1" fillId="0" borderId="9" xfId="1" applyBorder="1"/>
    <xf numFmtId="14" fontId="1" fillId="0" borderId="10" xfId="1" applyNumberFormat="1" applyBorder="1"/>
    <xf numFmtId="14" fontId="1" fillId="0" borderId="9" xfId="1" applyNumberFormat="1" applyBorder="1"/>
    <xf numFmtId="0" fontId="1" fillId="2" borderId="9" xfId="1" applyFill="1" applyBorder="1"/>
    <xf numFmtId="14" fontId="1" fillId="2" borderId="9" xfId="1" applyNumberFormat="1" applyFill="1" applyBorder="1"/>
    <xf numFmtId="0" fontId="1" fillId="0" borderId="11" xfId="1" applyBorder="1"/>
    <xf numFmtId="0" fontId="1" fillId="0" borderId="12" xfId="1" applyBorder="1"/>
    <xf numFmtId="14" fontId="1" fillId="0" borderId="13" xfId="1" applyNumberFormat="1" applyBorder="1"/>
    <xf numFmtId="14" fontId="1" fillId="0" borderId="12" xfId="1" applyNumberFormat="1" applyBorder="1"/>
    <xf numFmtId="0" fontId="1" fillId="2" borderId="12" xfId="1" applyFill="1" applyBorder="1"/>
    <xf numFmtId="14" fontId="1" fillId="2" borderId="12" xfId="1" applyNumberFormat="1" applyFill="1" applyBorder="1"/>
    <xf numFmtId="0" fontId="1" fillId="0" borderId="11" xfId="1" applyFill="1" applyBorder="1"/>
    <xf numFmtId="0" fontId="1" fillId="0" borderId="12" xfId="1" applyFill="1" applyBorder="1"/>
    <xf numFmtId="14" fontId="1" fillId="0" borderId="13" xfId="1" applyNumberFormat="1" applyFill="1" applyBorder="1"/>
    <xf numFmtId="1" fontId="1" fillId="0" borderId="12" xfId="1" applyNumberFormat="1" applyFill="1" applyBorder="1"/>
    <xf numFmtId="0" fontId="11" fillId="2" borderId="12" xfId="1" applyFont="1" applyFill="1" applyBorder="1"/>
    <xf numFmtId="0" fontId="7" fillId="0" borderId="0" xfId="1" applyFont="1"/>
    <xf numFmtId="0" fontId="1" fillId="2" borderId="11" xfId="1" applyFill="1" applyBorder="1"/>
    <xf numFmtId="14" fontId="1" fillId="2" borderId="13" xfId="1" applyNumberFormat="1" applyFill="1" applyBorder="1"/>
    <xf numFmtId="1" fontId="1" fillId="2" borderId="12" xfId="1" applyNumberFormat="1" applyFill="1" applyBorder="1"/>
    <xf numFmtId="0" fontId="1" fillId="2" borderId="14" xfId="1" applyFill="1" applyBorder="1"/>
    <xf numFmtId="14" fontId="1" fillId="2" borderId="15" xfId="1" applyNumberFormat="1" applyFill="1" applyBorder="1"/>
    <xf numFmtId="1" fontId="1" fillId="2" borderId="4" xfId="1" applyNumberFormat="1" applyFill="1" applyBorder="1"/>
    <xf numFmtId="0" fontId="12" fillId="0" borderId="0" xfId="1" applyFont="1"/>
    <xf numFmtId="1" fontId="1" fillId="0" borderId="0" xfId="1" applyNumberFormat="1"/>
    <xf numFmtId="0" fontId="1" fillId="0" borderId="0" xfId="1" applyFill="1" applyBorder="1" applyAlignment="1">
      <alignment horizontal="right"/>
    </xf>
    <xf numFmtId="0" fontId="14" fillId="0" borderId="0" xfId="1" applyFont="1"/>
    <xf numFmtId="0" fontId="14" fillId="4" borderId="7" xfId="1" applyFont="1" applyFill="1" applyBorder="1"/>
    <xf numFmtId="3" fontId="9" fillId="0" borderId="0" xfId="1" applyNumberFormat="1" applyFont="1" applyFill="1" applyBorder="1"/>
    <xf numFmtId="0" fontId="9" fillId="0" borderId="0" xfId="1" applyFont="1" applyFill="1" applyBorder="1"/>
    <xf numFmtId="0" fontId="1" fillId="4" borderId="0" xfId="1" applyFill="1"/>
    <xf numFmtId="0" fontId="1" fillId="0" borderId="0" xfId="1"/>
    <xf numFmtId="0" fontId="5" fillId="0" borderId="0" xfId="1" applyFont="1" applyAlignment="1">
      <alignment wrapText="1"/>
    </xf>
    <xf numFmtId="0" fontId="5" fillId="0" borderId="1" xfId="1" applyFont="1" applyBorder="1" applyAlignment="1">
      <alignment horizontal="center"/>
    </xf>
    <xf numFmtId="49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43" fontId="5" fillId="0" borderId="1" xfId="2" applyFont="1" applyBorder="1" applyAlignment="1">
      <alignment horizontal="center" wrapText="1"/>
    </xf>
    <xf numFmtId="43" fontId="5" fillId="0" borderId="1" xfId="2" applyFont="1" applyFill="1" applyBorder="1" applyAlignment="1">
      <alignment horizontal="center" wrapText="1"/>
    </xf>
    <xf numFmtId="43" fontId="5" fillId="0" borderId="2" xfId="2" applyFont="1" applyBorder="1" applyAlignment="1">
      <alignment horizontal="center" wrapText="1"/>
    </xf>
    <xf numFmtId="0" fontId="5" fillId="0" borderId="1" xfId="1" applyFont="1" applyFill="1" applyBorder="1" applyAlignment="1">
      <alignment horizontal="center" wrapText="1"/>
    </xf>
    <xf numFmtId="164" fontId="1" fillId="0" borderId="1" xfId="2" applyNumberFormat="1" applyFill="1" applyBorder="1"/>
    <xf numFmtId="37" fontId="1" fillId="0" borderId="1" xfId="2" applyNumberFormat="1" applyBorder="1"/>
    <xf numFmtId="43" fontId="1" fillId="0" borderId="1" xfId="1" applyNumberFormat="1" applyBorder="1"/>
    <xf numFmtId="43" fontId="1" fillId="0" borderId="2" xfId="1" applyNumberFormat="1" applyBorder="1"/>
    <xf numFmtId="49" fontId="1" fillId="0" borderId="1" xfId="1" applyNumberFormat="1" applyBorder="1"/>
    <xf numFmtId="0" fontId="1" fillId="0" borderId="0" xfId="1" applyFill="1" applyBorder="1"/>
    <xf numFmtId="49" fontId="1" fillId="0" borderId="0" xfId="1" applyNumberFormat="1" applyFill="1" applyBorder="1"/>
    <xf numFmtId="43" fontId="1" fillId="0" borderId="0" xfId="2" applyFill="1" applyBorder="1"/>
    <xf numFmtId="0" fontId="1" fillId="0" borderId="4" xfId="1" applyBorder="1" applyAlignment="1">
      <alignment wrapText="1"/>
    </xf>
    <xf numFmtId="0" fontId="1" fillId="0" borderId="1" xfId="1" applyBorder="1" applyAlignment="1">
      <alignment wrapText="1"/>
    </xf>
    <xf numFmtId="49" fontId="1" fillId="0" borderId="0" xfId="1" applyNumberFormat="1" applyFill="1" applyBorder="1" applyAlignment="1">
      <alignment wrapText="1"/>
    </xf>
    <xf numFmtId="0" fontId="1" fillId="0" borderId="0" xfId="1" applyFill="1" applyBorder="1" applyAlignment="1">
      <alignment wrapText="1"/>
    </xf>
    <xf numFmtId="0" fontId="1" fillId="0" borderId="1" xfId="1" applyBorder="1"/>
    <xf numFmtId="0" fontId="5" fillId="0" borderId="1" xfId="1" applyFont="1" applyBorder="1"/>
    <xf numFmtId="4" fontId="1" fillId="0" borderId="1" xfId="1" applyNumberFormat="1" applyBorder="1"/>
    <xf numFmtId="0" fontId="5" fillId="0" borderId="3" xfId="1" applyFont="1" applyFill="1" applyBorder="1" applyAlignment="1">
      <alignment horizontal="center" wrapText="1"/>
    </xf>
    <xf numFmtId="0" fontId="10" fillId="0" borderId="0" xfId="1" applyFont="1"/>
    <xf numFmtId="0" fontId="15" fillId="0" borderId="1" xfId="1" applyFont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4" fontId="11" fillId="2" borderId="5" xfId="1" applyNumberFormat="1" applyFont="1" applyFill="1" applyBorder="1"/>
    <xf numFmtId="49" fontId="5" fillId="0" borderId="0" xfId="1" applyNumberFormat="1" applyFont="1" applyFill="1" applyBorder="1"/>
    <xf numFmtId="0" fontId="6" fillId="0" borderId="0" xfId="1" applyFont="1"/>
    <xf numFmtId="164" fontId="1" fillId="0" borderId="0" xfId="2" applyNumberFormat="1" applyFill="1" applyBorder="1"/>
    <xf numFmtId="49" fontId="8" fillId="0" borderId="0" xfId="1" applyNumberFormat="1" applyFont="1" applyFill="1" applyBorder="1"/>
    <xf numFmtId="49" fontId="6" fillId="0" borderId="0" xfId="1" applyNumberFormat="1" applyFont="1" applyFill="1" applyBorder="1"/>
    <xf numFmtId="43" fontId="1" fillId="0" borderId="1" xfId="2" applyFont="1" applyFill="1" applyBorder="1"/>
    <xf numFmtId="43" fontId="0" fillId="4" borderId="1" xfId="2" applyFont="1" applyFill="1" applyBorder="1"/>
    <xf numFmtId="43" fontId="1" fillId="4" borderId="1" xfId="2" applyFill="1" applyBorder="1"/>
    <xf numFmtId="43" fontId="5" fillId="0" borderId="1" xfId="1" applyNumberFormat="1" applyFont="1" applyFill="1" applyBorder="1"/>
    <xf numFmtId="43" fontId="1" fillId="0" borderId="0" xfId="4" applyFont="1"/>
    <xf numFmtId="43" fontId="1" fillId="5" borderId="1" xfId="2" applyFill="1" applyBorder="1"/>
    <xf numFmtId="43" fontId="1" fillId="4" borderId="1" xfId="1" applyNumberFormat="1" applyFill="1" applyBorder="1"/>
    <xf numFmtId="43" fontId="5" fillId="0" borderId="4" xfId="1" applyNumberFormat="1" applyFont="1" applyFill="1" applyBorder="1"/>
    <xf numFmtId="43" fontId="5" fillId="4" borderId="1" xfId="1" applyNumberFormat="1" applyFont="1" applyFill="1" applyBorder="1"/>
    <xf numFmtId="0" fontId="17" fillId="0" borderId="4" xfId="0" applyFont="1" applyBorder="1" applyAlignment="1" applyProtection="1">
      <alignment horizontal="left" vertical="center" wrapText="1"/>
      <protection locked="0"/>
    </xf>
    <xf numFmtId="43" fontId="1" fillId="0" borderId="1" xfId="2" applyFont="1" applyFill="1" applyBorder="1" applyAlignment="1">
      <alignment horizontal="right"/>
    </xf>
    <xf numFmtId="43" fontId="5" fillId="0" borderId="3" xfId="2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43" fontId="0" fillId="0" borderId="1" xfId="2" applyFont="1" applyFill="1" applyBorder="1"/>
    <xf numFmtId="43" fontId="1" fillId="0" borderId="1" xfId="2" applyFill="1" applyBorder="1"/>
    <xf numFmtId="0" fontId="1" fillId="2" borderId="9" xfId="1" applyFont="1" applyFill="1" applyBorder="1"/>
    <xf numFmtId="0" fontId="1" fillId="2" borderId="12" xfId="1" applyFont="1" applyFill="1" applyBorder="1"/>
    <xf numFmtId="0" fontId="1" fillId="0" borderId="12" xfId="1" applyFont="1" applyFill="1" applyBorder="1"/>
    <xf numFmtId="14" fontId="1" fillId="2" borderId="12" xfId="1" applyNumberFormat="1" applyFont="1" applyFill="1" applyBorder="1"/>
    <xf numFmtId="0" fontId="1" fillId="2" borderId="4" xfId="1" applyFont="1" applyFill="1" applyBorder="1"/>
    <xf numFmtId="0" fontId="1" fillId="0" borderId="0" xfId="1" applyFont="1"/>
    <xf numFmtId="1" fontId="1" fillId="0" borderId="0" xfId="1" applyNumberFormat="1" applyFont="1"/>
    <xf numFmtId="0" fontId="1" fillId="0" borderId="0" xfId="1" applyFill="1"/>
    <xf numFmtId="0" fontId="5" fillId="0" borderId="0" xfId="1" applyFont="1" applyFill="1" applyAlignment="1">
      <alignment wrapText="1"/>
    </xf>
    <xf numFmtId="0" fontId="0" fillId="0" borderId="0" xfId="0" applyFill="1"/>
    <xf numFmtId="43" fontId="5" fillId="0" borderId="3" xfId="2" applyFont="1" applyFill="1" applyBorder="1" applyAlignment="1">
      <alignment horizontal="center" wrapText="1"/>
    </xf>
    <xf numFmtId="43" fontId="1" fillId="6" borderId="1" xfId="1" applyNumberFormat="1" applyFill="1" applyBorder="1"/>
    <xf numFmtId="43" fontId="5" fillId="6" borderId="1" xfId="1" applyNumberFormat="1" applyFont="1" applyFill="1" applyBorder="1"/>
    <xf numFmtId="0" fontId="0" fillId="0" borderId="0" xfId="0" applyFill="1" applyBorder="1"/>
    <xf numFmtId="0" fontId="9" fillId="7" borderId="1" xfId="1" applyFont="1" applyFill="1" applyBorder="1" applyAlignment="1">
      <alignment horizontal="center" wrapText="1"/>
    </xf>
    <xf numFmtId="43" fontId="11" fillId="7" borderId="1" xfId="1" applyNumberFormat="1" applyFont="1" applyFill="1" applyBorder="1"/>
    <xf numFmtId="43" fontId="13" fillId="7" borderId="1" xfId="1" applyNumberFormat="1" applyFont="1" applyFill="1" applyBorder="1"/>
    <xf numFmtId="49" fontId="1" fillId="0" borderId="0" xfId="1" applyNumberFormat="1" applyFont="1" applyFill="1" applyBorder="1"/>
    <xf numFmtId="43" fontId="16" fillId="0" borderId="1" xfId="4" applyBorder="1"/>
    <xf numFmtId="0" fontId="0" fillId="0" borderId="1" xfId="0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43" fontId="5" fillId="0" borderId="5" xfId="2" applyFont="1" applyBorder="1" applyAlignment="1">
      <alignment horizontal="center" wrapText="1"/>
    </xf>
    <xf numFmtId="43" fontId="5" fillId="0" borderId="3" xfId="2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5">
    <cellStyle name="Comma" xfId="4" builtinId="3"/>
    <cellStyle name="Comma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colors>
    <mruColors>
      <color rgb="FFCCFFCC"/>
      <color rgb="FFA9F7C3"/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9525</xdr:rowOff>
        </xdr:from>
        <xdr:to>
          <xdr:col>4</xdr:col>
          <xdr:colOff>714375</xdr:colOff>
          <xdr:row>22</xdr:row>
          <xdr:rowOff>19050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19</xdr:row>
          <xdr:rowOff>9525</xdr:rowOff>
        </xdr:from>
        <xdr:to>
          <xdr:col>5</xdr:col>
          <xdr:colOff>19050</xdr:colOff>
          <xdr:row>20</xdr:row>
          <xdr:rowOff>38100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27"/>
  <sheetViews>
    <sheetView tabSelected="1" workbookViewId="0">
      <selection activeCell="G20" sqref="G20"/>
    </sheetView>
  </sheetViews>
  <sheetFormatPr defaultRowHeight="15" x14ac:dyDescent="0.25"/>
  <cols>
    <col min="1" max="1" width="7.28515625" customWidth="1"/>
    <col min="3" max="3" width="10.85546875" customWidth="1"/>
    <col min="4" max="5" width="11.5703125" customWidth="1"/>
    <col min="6" max="10" width="11.5703125" style="99" customWidth="1"/>
    <col min="11" max="11" width="10.140625" style="99" customWidth="1"/>
    <col min="12" max="12" width="9" style="99" customWidth="1"/>
    <col min="13" max="16" width="9.140625" customWidth="1"/>
    <col min="17" max="17" width="11.140625" customWidth="1"/>
    <col min="18" max="19" width="11.85546875" customWidth="1"/>
    <col min="20" max="20" width="10.140625" customWidth="1"/>
    <col min="21" max="21" width="11.7109375" customWidth="1"/>
    <col min="22" max="22" width="11.140625" customWidth="1"/>
    <col min="23" max="23" width="10.7109375" customWidth="1"/>
    <col min="24" max="24" width="9.5703125" customWidth="1"/>
    <col min="25" max="25" width="9.85546875" customWidth="1"/>
    <col min="26" max="26" width="10.28515625" customWidth="1"/>
    <col min="27" max="27" width="9.140625" customWidth="1"/>
    <col min="28" max="28" width="12" customWidth="1"/>
    <col min="29" max="29" width="12.140625" customWidth="1"/>
  </cols>
  <sheetData>
    <row r="1" spans="1:29" ht="20.25" x14ac:dyDescent="0.3">
      <c r="A1" s="115" t="s">
        <v>86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40"/>
    </row>
    <row r="2" spans="1:29" ht="20.25" x14ac:dyDescent="0.3">
      <c r="A2" s="117" t="s">
        <v>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40"/>
    </row>
    <row r="3" spans="1:29" ht="20.25" x14ac:dyDescent="0.3">
      <c r="A3" s="117" t="s">
        <v>10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40"/>
    </row>
    <row r="4" spans="1:29" ht="20.25" x14ac:dyDescent="0.3">
      <c r="A4" s="117" t="s">
        <v>33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40"/>
    </row>
    <row r="5" spans="1:29" ht="20.25" x14ac:dyDescent="0.3">
      <c r="A5" s="119" t="s">
        <v>11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40"/>
    </row>
    <row r="6" spans="1:29" x14ac:dyDescent="0.25">
      <c r="A6" s="65" t="s">
        <v>87</v>
      </c>
      <c r="B6" s="40"/>
      <c r="C6" s="40"/>
      <c r="D6" s="40"/>
      <c r="E6" s="40"/>
      <c r="F6" s="97"/>
      <c r="G6" s="97"/>
      <c r="H6" s="97"/>
      <c r="I6" s="97"/>
      <c r="J6" s="97"/>
      <c r="K6" s="97"/>
      <c r="L6" s="97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ht="15" customHeight="1" x14ac:dyDescent="0.25">
      <c r="A7" s="41"/>
      <c r="B7" s="41"/>
      <c r="C7" s="41"/>
      <c r="D7" s="41"/>
      <c r="E7" s="41"/>
      <c r="F7" s="98"/>
      <c r="G7" s="98"/>
      <c r="H7" s="98"/>
      <c r="I7" s="98"/>
      <c r="J7" s="98"/>
      <c r="K7" s="98"/>
      <c r="L7" s="98"/>
      <c r="M7" s="113" t="s">
        <v>12</v>
      </c>
      <c r="N7" s="114"/>
      <c r="O7" s="85"/>
      <c r="P7" s="85"/>
      <c r="Q7" s="42">
        <v>2014</v>
      </c>
      <c r="R7" s="42">
        <v>2015</v>
      </c>
      <c r="S7" s="42"/>
      <c r="T7" s="87"/>
      <c r="U7" s="86"/>
      <c r="V7" s="112" t="s">
        <v>13</v>
      </c>
      <c r="W7" s="110"/>
      <c r="X7" s="110"/>
      <c r="Y7" s="111"/>
      <c r="Z7" s="110" t="s">
        <v>14</v>
      </c>
      <c r="AA7" s="111"/>
      <c r="AB7" s="62"/>
      <c r="AC7" s="61"/>
    </row>
    <row r="8" spans="1:29" ht="71.25" customHeight="1" x14ac:dyDescent="0.25">
      <c r="A8" s="43" t="s">
        <v>15</v>
      </c>
      <c r="B8" s="43" t="s">
        <v>16</v>
      </c>
      <c r="C8" s="44" t="s">
        <v>17</v>
      </c>
      <c r="D8" s="47" t="s">
        <v>74</v>
      </c>
      <c r="E8" s="47" t="s">
        <v>72</v>
      </c>
      <c r="F8" s="45" t="s">
        <v>34</v>
      </c>
      <c r="G8" s="45" t="s">
        <v>18</v>
      </c>
      <c r="H8" s="45" t="s">
        <v>19</v>
      </c>
      <c r="I8" s="46" t="s">
        <v>90</v>
      </c>
      <c r="J8" s="46" t="s">
        <v>91</v>
      </c>
      <c r="K8" s="100" t="s">
        <v>73</v>
      </c>
      <c r="L8" s="100" t="s">
        <v>92</v>
      </c>
      <c r="M8" s="45" t="s">
        <v>29</v>
      </c>
      <c r="N8" s="45" t="s">
        <v>20</v>
      </c>
      <c r="O8" s="47" t="s">
        <v>30</v>
      </c>
      <c r="P8" s="45" t="s">
        <v>75</v>
      </c>
      <c r="Q8" s="45" t="s">
        <v>70</v>
      </c>
      <c r="R8" s="45" t="s">
        <v>71</v>
      </c>
      <c r="S8" s="85" t="s">
        <v>76</v>
      </c>
      <c r="T8" s="44" t="s">
        <v>77</v>
      </c>
      <c r="U8" s="44" t="s">
        <v>97</v>
      </c>
      <c r="V8" s="66" t="s">
        <v>21</v>
      </c>
      <c r="W8" s="66" t="s">
        <v>78</v>
      </c>
      <c r="X8" s="66" t="s">
        <v>79</v>
      </c>
      <c r="Y8" s="66" t="s">
        <v>80</v>
      </c>
      <c r="Z8" s="64" t="s">
        <v>22</v>
      </c>
      <c r="AA8" s="48" t="s">
        <v>23</v>
      </c>
      <c r="AB8" s="67" t="s">
        <v>24</v>
      </c>
      <c r="AC8" s="104" t="s">
        <v>31</v>
      </c>
    </row>
    <row r="9" spans="1:29" ht="42" customHeight="1" x14ac:dyDescent="0.25">
      <c r="A9" s="53" t="s">
        <v>25</v>
      </c>
      <c r="B9" s="109" t="s">
        <v>88</v>
      </c>
      <c r="C9" s="57" t="s">
        <v>89</v>
      </c>
      <c r="D9" s="108">
        <v>33622</v>
      </c>
      <c r="E9" s="75">
        <f t="shared" ref="E9:E11" si="0">D9*1.03</f>
        <v>34630.660000000003</v>
      </c>
      <c r="F9" s="88">
        <f>SUM(G9:I9)</f>
        <v>33622</v>
      </c>
      <c r="G9" s="74">
        <v>0</v>
      </c>
      <c r="H9" s="84">
        <v>16603</v>
      </c>
      <c r="I9" s="76">
        <v>17019</v>
      </c>
      <c r="J9" s="79">
        <f>I9*1.03</f>
        <v>17529.57</v>
      </c>
      <c r="K9" s="89">
        <f t="shared" ref="K9:K11" si="1">(G9+H9)/F9</f>
        <v>0.49381357444530366</v>
      </c>
      <c r="L9" s="89">
        <f>ROUND((I9/F9),2)</f>
        <v>0.51</v>
      </c>
      <c r="M9" s="49">
        <f t="shared" ref="M9:M11" si="2">D9/26/80</f>
        <v>16.164423076923079</v>
      </c>
      <c r="N9" s="49">
        <f t="shared" ref="N9:N11" si="3">E9/26/80</f>
        <v>16.649355769230773</v>
      </c>
      <c r="O9" s="50">
        <v>704</v>
      </c>
      <c r="P9" s="50">
        <v>1384</v>
      </c>
      <c r="Q9" s="51">
        <f>M9*O9</f>
        <v>11379.753846153848</v>
      </c>
      <c r="R9" s="51">
        <f>N9*P9</f>
        <v>23042.708384615391</v>
      </c>
      <c r="S9" s="51">
        <f>SUM(Q9:R9)</f>
        <v>34422.462230769241</v>
      </c>
      <c r="T9" s="80">
        <f>ROUND((S9/12),2)</f>
        <v>2868.54</v>
      </c>
      <c r="U9" s="101">
        <f>ROUND((L9*S9),2)</f>
        <v>17555.46</v>
      </c>
      <c r="V9" s="63">
        <f>U9*0.0765</f>
        <v>1342.9926899999998</v>
      </c>
      <c r="W9" s="63">
        <f>U9*0.1128</f>
        <v>1980.2558879999999</v>
      </c>
      <c r="X9" s="63">
        <f>U9*0.0057</f>
        <v>100.06612199999999</v>
      </c>
      <c r="Y9" s="63">
        <f>U9*0.0075</f>
        <v>131.66594999999998</v>
      </c>
      <c r="Z9" s="52">
        <f>ROUND((5839.05*L9),2)</f>
        <v>2977.92</v>
      </c>
      <c r="AA9" s="51">
        <f>ROUND((37.56*L9),2)</f>
        <v>19.16</v>
      </c>
      <c r="AB9" s="68">
        <f>SUM(V9:AA9)</f>
        <v>6552.0606499999994</v>
      </c>
      <c r="AC9" s="105">
        <f>U9+AB9</f>
        <v>24107.520649999999</v>
      </c>
    </row>
    <row r="10" spans="1:29" ht="48.75" customHeight="1" x14ac:dyDescent="0.25">
      <c r="A10" s="53" t="s">
        <v>26</v>
      </c>
      <c r="B10" s="109" t="s">
        <v>94</v>
      </c>
      <c r="C10" s="58" t="s">
        <v>93</v>
      </c>
      <c r="D10" s="108">
        <v>36214</v>
      </c>
      <c r="E10" s="75">
        <f t="shared" si="0"/>
        <v>37300.42</v>
      </c>
      <c r="F10" s="88">
        <f t="shared" ref="F10:F11" si="4">SUM(G10:I10)</f>
        <v>36214</v>
      </c>
      <c r="G10" s="74">
        <v>0</v>
      </c>
      <c r="H10" s="84">
        <v>28245</v>
      </c>
      <c r="I10" s="76">
        <v>7969</v>
      </c>
      <c r="J10" s="79">
        <f t="shared" ref="J10:J11" si="5">I10*1.03</f>
        <v>8208.07</v>
      </c>
      <c r="K10" s="89">
        <f t="shared" si="1"/>
        <v>0.77994698183023137</v>
      </c>
      <c r="L10" s="89">
        <f t="shared" ref="L10:L11" si="6">ROUND((I10/F10),2)</f>
        <v>0.22</v>
      </c>
      <c r="M10" s="49">
        <f t="shared" si="2"/>
        <v>17.410576923076924</v>
      </c>
      <c r="N10" s="49">
        <f t="shared" si="3"/>
        <v>17.932894230769229</v>
      </c>
      <c r="O10" s="50">
        <v>704</v>
      </c>
      <c r="P10" s="50">
        <v>1384</v>
      </c>
      <c r="Q10" s="51">
        <f t="shared" ref="Q10:Q11" si="7">M10*O10</f>
        <v>12257.046153846155</v>
      </c>
      <c r="R10" s="51">
        <f t="shared" ref="R10:R11" si="8">N10*P10</f>
        <v>24819.125615384612</v>
      </c>
      <c r="S10" s="51">
        <f t="shared" ref="S10:S11" si="9">SUM(Q10:R10)</f>
        <v>37076.171769230765</v>
      </c>
      <c r="T10" s="80">
        <f t="shared" ref="T10:T11" si="10">ROUND((S10/12),2)</f>
        <v>3089.68</v>
      </c>
      <c r="U10" s="101">
        <f t="shared" ref="U10:U11" si="11">ROUND((L10*S10),2)</f>
        <v>8156.76</v>
      </c>
      <c r="V10" s="63">
        <f t="shared" ref="V10:V11" si="12">U10*0.0765</f>
        <v>623.99213999999995</v>
      </c>
      <c r="W10" s="63">
        <f t="shared" ref="W10:W11" si="13">U10*0.1128</f>
        <v>920.08252800000002</v>
      </c>
      <c r="X10" s="63">
        <f t="shared" ref="X10:X11" si="14">U10*0.0057</f>
        <v>46.493532000000002</v>
      </c>
      <c r="Y10" s="63">
        <f t="shared" ref="Y10:Y11" si="15">U10*0.0075</f>
        <v>61.175699999999999</v>
      </c>
      <c r="Z10" s="52">
        <f t="shared" ref="Z10:Z11" si="16">ROUND((5839.05*L10),2)</f>
        <v>1284.5899999999999</v>
      </c>
      <c r="AA10" s="51">
        <f t="shared" ref="AA10:AA11" si="17">ROUND((37.56*L10),2)</f>
        <v>8.26</v>
      </c>
      <c r="AB10" s="68">
        <f t="shared" ref="AB10:AB11" si="18">SUM(V10:AA10)</f>
        <v>2944.5938999999998</v>
      </c>
      <c r="AC10" s="105">
        <f t="shared" ref="AC10:AC11" si="19">U10+AB10</f>
        <v>11101.3539</v>
      </c>
    </row>
    <row r="11" spans="1:29" ht="45" customHeight="1" x14ac:dyDescent="0.25">
      <c r="A11" s="53" t="s">
        <v>27</v>
      </c>
      <c r="B11" s="109" t="s">
        <v>96</v>
      </c>
      <c r="C11" s="83" t="s">
        <v>95</v>
      </c>
      <c r="D11" s="108">
        <v>35391</v>
      </c>
      <c r="E11" s="75">
        <f t="shared" si="0"/>
        <v>36452.730000000003</v>
      </c>
      <c r="F11" s="88">
        <f t="shared" si="4"/>
        <v>35391</v>
      </c>
      <c r="G11" s="74">
        <v>0</v>
      </c>
      <c r="H11" s="84">
        <v>0</v>
      </c>
      <c r="I11" s="76">
        <v>35391</v>
      </c>
      <c r="J11" s="79">
        <f t="shared" si="5"/>
        <v>36452.730000000003</v>
      </c>
      <c r="K11" s="89">
        <f t="shared" si="1"/>
        <v>0</v>
      </c>
      <c r="L11" s="89">
        <f t="shared" si="6"/>
        <v>1</v>
      </c>
      <c r="M11" s="49">
        <f t="shared" si="2"/>
        <v>17.014903846153846</v>
      </c>
      <c r="N11" s="49">
        <f t="shared" si="3"/>
        <v>17.525350961538464</v>
      </c>
      <c r="O11" s="50">
        <v>704</v>
      </c>
      <c r="P11" s="50">
        <v>1384</v>
      </c>
      <c r="Q11" s="51">
        <f t="shared" si="7"/>
        <v>11978.492307692308</v>
      </c>
      <c r="R11" s="51">
        <f t="shared" si="8"/>
        <v>24255.085730769235</v>
      </c>
      <c r="S11" s="51">
        <f t="shared" si="9"/>
        <v>36233.578038461543</v>
      </c>
      <c r="T11" s="80">
        <f t="shared" si="10"/>
        <v>3019.46</v>
      </c>
      <c r="U11" s="101">
        <f t="shared" si="11"/>
        <v>36233.58</v>
      </c>
      <c r="V11" s="63">
        <f t="shared" si="12"/>
        <v>2771.8688700000002</v>
      </c>
      <c r="W11" s="63">
        <f t="shared" si="13"/>
        <v>4087.1478240000001</v>
      </c>
      <c r="X11" s="63">
        <f t="shared" si="14"/>
        <v>206.531406</v>
      </c>
      <c r="Y11" s="63">
        <f t="shared" si="15"/>
        <v>271.75184999999999</v>
      </c>
      <c r="Z11" s="52">
        <f t="shared" si="16"/>
        <v>5839.05</v>
      </c>
      <c r="AA11" s="51">
        <f t="shared" si="17"/>
        <v>37.56</v>
      </c>
      <c r="AB11" s="68">
        <f t="shared" si="18"/>
        <v>13213.909949999999</v>
      </c>
      <c r="AC11" s="105">
        <f t="shared" si="19"/>
        <v>49447.489950000003</v>
      </c>
    </row>
    <row r="12" spans="1:29" ht="21" customHeight="1" x14ac:dyDescent="0.25">
      <c r="A12" s="55"/>
      <c r="B12" s="55"/>
      <c r="C12" s="59"/>
      <c r="D12" s="81">
        <f t="shared" ref="D12:I12" si="20">SUM(D9:D11)</f>
        <v>105227</v>
      </c>
      <c r="E12" s="81">
        <f t="shared" si="20"/>
        <v>108383.81</v>
      </c>
      <c r="F12" s="81">
        <f t="shared" si="20"/>
        <v>105227</v>
      </c>
      <c r="G12" s="81">
        <f t="shared" si="20"/>
        <v>0</v>
      </c>
      <c r="H12" s="81">
        <f t="shared" si="20"/>
        <v>44848</v>
      </c>
      <c r="I12" s="81">
        <f t="shared" si="20"/>
        <v>60379</v>
      </c>
      <c r="J12" s="81"/>
      <c r="K12" s="81"/>
      <c r="L12" s="81"/>
      <c r="M12" s="54"/>
      <c r="N12" s="71"/>
      <c r="O12" s="56"/>
      <c r="P12" s="56"/>
      <c r="Q12" s="77">
        <f t="shared" ref="Q12:AC12" si="21">SUM(Q9:Q11)</f>
        <v>35615.292307692311</v>
      </c>
      <c r="R12" s="77">
        <f t="shared" si="21"/>
        <v>72116.919730769238</v>
      </c>
      <c r="S12" s="77">
        <f t="shared" si="21"/>
        <v>107732.21203846156</v>
      </c>
      <c r="T12" s="82">
        <f t="shared" si="21"/>
        <v>8977.68</v>
      </c>
      <c r="U12" s="102">
        <f t="shared" si="21"/>
        <v>61945.8</v>
      </c>
      <c r="V12" s="82">
        <f t="shared" si="21"/>
        <v>4738.8536999999997</v>
      </c>
      <c r="W12" s="82">
        <f t="shared" si="21"/>
        <v>6987.4862400000002</v>
      </c>
      <c r="X12" s="82">
        <f t="shared" si="21"/>
        <v>353.09105999999997</v>
      </c>
      <c r="Y12" s="82">
        <f t="shared" si="21"/>
        <v>464.59349999999995</v>
      </c>
      <c r="Z12" s="82">
        <f t="shared" si="21"/>
        <v>10101.560000000001</v>
      </c>
      <c r="AA12" s="82">
        <f t="shared" si="21"/>
        <v>64.98</v>
      </c>
      <c r="AB12" s="82">
        <f t="shared" si="21"/>
        <v>22710.5645</v>
      </c>
      <c r="AC12" s="106">
        <f t="shared" si="21"/>
        <v>84656.364499999996</v>
      </c>
    </row>
    <row r="13" spans="1:29" x14ac:dyDescent="0.25">
      <c r="A13" s="69"/>
      <c r="B13" s="55"/>
      <c r="C13" s="59"/>
      <c r="D13" s="55"/>
      <c r="E13" s="55"/>
      <c r="F13" s="55"/>
      <c r="G13" s="55"/>
      <c r="H13" s="55"/>
      <c r="I13" s="55"/>
      <c r="J13" s="55"/>
      <c r="K13" s="55"/>
      <c r="L13" s="55"/>
      <c r="M13" s="54"/>
      <c r="N13" s="54"/>
      <c r="O13" s="56"/>
      <c r="P13" s="56"/>
      <c r="Q13" s="54"/>
      <c r="R13" s="54"/>
      <c r="S13" s="54"/>
      <c r="T13" s="40"/>
      <c r="U13" s="40"/>
      <c r="V13" s="40"/>
      <c r="W13" s="40"/>
      <c r="X13" s="40"/>
      <c r="Y13" s="40"/>
      <c r="Z13" s="40"/>
      <c r="AA13" s="40"/>
      <c r="AB13" s="40"/>
      <c r="AC13" s="40"/>
    </row>
    <row r="14" spans="1:29" x14ac:dyDescent="0.25">
      <c r="A14" s="72" t="s">
        <v>28</v>
      </c>
      <c r="B14" s="55"/>
      <c r="C14" s="59"/>
      <c r="D14" s="55"/>
      <c r="E14" s="55"/>
      <c r="F14" s="55"/>
      <c r="G14" s="55"/>
      <c r="H14" s="55"/>
      <c r="I14" s="55"/>
      <c r="J14" s="55"/>
      <c r="K14" s="55"/>
      <c r="L14" s="55"/>
      <c r="M14" s="54"/>
      <c r="N14" s="54"/>
      <c r="O14" s="56"/>
      <c r="P14" s="56"/>
      <c r="Q14" s="54"/>
      <c r="R14" s="54"/>
      <c r="S14" s="54"/>
      <c r="T14" s="40"/>
      <c r="U14" s="40"/>
      <c r="V14" s="78"/>
      <c r="W14" s="78"/>
      <c r="X14" s="78"/>
      <c r="Y14" s="78"/>
      <c r="Z14" s="78"/>
      <c r="AA14" s="78"/>
      <c r="AB14" s="40"/>
      <c r="AC14" s="40"/>
    </row>
    <row r="15" spans="1:29" x14ac:dyDescent="0.25">
      <c r="A15" s="40">
        <v>1</v>
      </c>
      <c r="B15" s="107" t="s">
        <v>81</v>
      </c>
      <c r="C15" s="59"/>
      <c r="D15" s="55"/>
      <c r="E15" s="55"/>
      <c r="F15" s="55"/>
      <c r="G15" s="55"/>
      <c r="H15" s="55"/>
      <c r="I15" s="55"/>
      <c r="J15" s="55"/>
      <c r="K15" s="55"/>
      <c r="L15" s="55"/>
      <c r="M15" s="54"/>
      <c r="N15" s="54"/>
      <c r="O15" s="56"/>
      <c r="P15" s="56"/>
      <c r="Q15" s="54"/>
      <c r="R15" s="54"/>
      <c r="S15" s="54"/>
      <c r="T15" s="40"/>
      <c r="U15" s="40"/>
      <c r="V15" s="40"/>
      <c r="W15" s="40"/>
      <c r="X15" s="40"/>
      <c r="Y15" s="40"/>
      <c r="Z15" s="40"/>
      <c r="AA15" s="40"/>
      <c r="AB15" s="40"/>
      <c r="AC15" s="40"/>
    </row>
    <row r="16" spans="1:29" x14ac:dyDescent="0.25">
      <c r="A16" s="40">
        <v>2</v>
      </c>
      <c r="B16" s="107" t="s">
        <v>82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4"/>
      <c r="N16" s="54"/>
      <c r="O16" s="56"/>
      <c r="P16" s="56"/>
      <c r="Q16" s="54"/>
      <c r="R16" s="54"/>
      <c r="S16" s="54"/>
      <c r="T16" s="40"/>
      <c r="U16" s="40"/>
      <c r="V16" s="40"/>
      <c r="W16" s="40"/>
      <c r="X16" s="40"/>
      <c r="Y16" s="40"/>
      <c r="Z16" s="40"/>
      <c r="AA16" s="40"/>
      <c r="AB16" s="40"/>
      <c r="AC16" s="40"/>
    </row>
    <row r="17" spans="1:29" x14ac:dyDescent="0.25">
      <c r="A17" s="40">
        <v>3</v>
      </c>
      <c r="B17" s="107" t="s">
        <v>83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4"/>
      <c r="N17" s="54"/>
      <c r="O17" s="56"/>
      <c r="P17" s="56"/>
      <c r="Q17" s="54"/>
      <c r="R17" s="54"/>
      <c r="S17" s="54"/>
      <c r="T17" s="40"/>
      <c r="U17" s="40"/>
      <c r="V17" s="40"/>
      <c r="W17" s="40"/>
      <c r="X17" s="40"/>
      <c r="Y17" s="40"/>
      <c r="Z17" s="40"/>
      <c r="AA17" s="40"/>
      <c r="AB17" s="40"/>
      <c r="AC17" s="40"/>
    </row>
    <row r="18" spans="1:29" x14ac:dyDescent="0.25">
      <c r="A18" s="40">
        <v>4</v>
      </c>
      <c r="B18" s="107" t="s">
        <v>84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4"/>
      <c r="N18" s="54"/>
      <c r="O18" s="56"/>
      <c r="P18" s="56"/>
      <c r="Q18" s="54"/>
      <c r="R18" s="54"/>
      <c r="S18" s="54"/>
      <c r="T18" s="40"/>
      <c r="U18" s="40"/>
      <c r="V18" s="40"/>
      <c r="W18" s="40"/>
      <c r="X18" s="40"/>
      <c r="Y18" s="40"/>
      <c r="Z18" s="40"/>
      <c r="AA18" s="40"/>
      <c r="AB18" s="40"/>
      <c r="AC18" s="40"/>
    </row>
    <row r="19" spans="1:29" x14ac:dyDescent="0.25">
      <c r="A19" s="40"/>
      <c r="B19" s="55"/>
      <c r="C19" s="59"/>
      <c r="D19" s="55"/>
      <c r="E19" s="55"/>
      <c r="F19" s="55"/>
      <c r="G19" s="55"/>
      <c r="H19" s="55"/>
      <c r="I19" s="55"/>
      <c r="J19" s="55"/>
      <c r="K19" s="55"/>
      <c r="L19" s="55"/>
      <c r="M19" s="54"/>
      <c r="N19" s="54"/>
      <c r="O19" s="56"/>
      <c r="P19" s="56"/>
      <c r="Q19" s="54"/>
      <c r="R19" s="54"/>
      <c r="S19" s="54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ht="24" customHeight="1" x14ac:dyDescent="0.25">
      <c r="A20" s="40">
        <v>5</v>
      </c>
      <c r="B20" s="73" t="s">
        <v>32</v>
      </c>
      <c r="C20" s="59"/>
      <c r="D20" s="55"/>
      <c r="E20" s="55"/>
      <c r="F20" s="55"/>
      <c r="G20" s="55"/>
      <c r="H20" s="55"/>
      <c r="I20" s="55"/>
      <c r="J20" s="55"/>
      <c r="K20" s="55"/>
      <c r="L20" s="55"/>
      <c r="M20" s="54"/>
      <c r="N20" s="54"/>
      <c r="O20" s="56"/>
      <c r="P20" s="56"/>
      <c r="Q20" s="54"/>
      <c r="R20" s="54"/>
      <c r="S20" s="54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x14ac:dyDescent="0.25">
      <c r="A21" s="54"/>
      <c r="B21" s="54"/>
      <c r="C21" s="60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6"/>
      <c r="P21" s="56"/>
      <c r="Q21" s="54"/>
      <c r="R21" s="54"/>
      <c r="S21" s="54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ht="18" customHeight="1" x14ac:dyDescent="0.25">
      <c r="A22" s="40">
        <v>6</v>
      </c>
      <c r="B22" s="95" t="s">
        <v>85</v>
      </c>
      <c r="C22" s="40"/>
      <c r="D22" s="40"/>
      <c r="E22" s="40"/>
      <c r="F22" s="97"/>
      <c r="G22" s="97"/>
      <c r="H22" s="97"/>
      <c r="I22" s="97"/>
      <c r="J22" s="97"/>
      <c r="K22" s="97"/>
      <c r="L22" s="97"/>
      <c r="M22" s="56"/>
      <c r="N22" s="56"/>
      <c r="O22" s="56"/>
      <c r="P22" s="56"/>
      <c r="Q22" s="54"/>
      <c r="R22" s="54"/>
      <c r="S22" s="54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spans="1:29" ht="18" customHeight="1" x14ac:dyDescent="0.25">
      <c r="A23" s="40"/>
      <c r="B23" s="70"/>
      <c r="C23" s="40"/>
      <c r="D23" s="40"/>
      <c r="E23" s="40"/>
      <c r="F23" s="97"/>
      <c r="G23" s="97"/>
      <c r="H23" s="97"/>
      <c r="I23" s="97"/>
      <c r="J23" s="97"/>
      <c r="K23" s="97"/>
      <c r="L23" s="97"/>
      <c r="M23" s="56"/>
      <c r="N23" s="56"/>
      <c r="O23" s="56"/>
      <c r="P23" s="56"/>
      <c r="Q23" s="54"/>
      <c r="R23" s="54"/>
      <c r="S23" s="54"/>
      <c r="T23" s="40"/>
      <c r="U23" s="40"/>
      <c r="V23" s="40"/>
      <c r="W23" s="40"/>
      <c r="X23" s="40"/>
      <c r="Y23" s="40"/>
      <c r="Z23" s="40"/>
      <c r="AA23" s="40"/>
      <c r="AB23" s="40"/>
      <c r="AC23" s="40"/>
    </row>
    <row r="24" spans="1:29" ht="18" customHeight="1" x14ac:dyDescent="0.25">
      <c r="A24" s="40"/>
      <c r="B24" s="70"/>
      <c r="C24" s="40"/>
      <c r="D24" s="40"/>
      <c r="E24" s="40"/>
      <c r="F24" s="97"/>
      <c r="G24" s="97"/>
      <c r="H24" s="97"/>
      <c r="I24" s="97"/>
      <c r="J24" s="97"/>
      <c r="K24" s="97"/>
      <c r="L24" s="97"/>
      <c r="M24" s="56"/>
      <c r="N24" s="56"/>
      <c r="O24" s="56"/>
      <c r="P24" s="56"/>
      <c r="Q24" s="54"/>
      <c r="R24" s="54"/>
      <c r="S24" s="54"/>
      <c r="T24" s="40"/>
      <c r="U24" s="40"/>
      <c r="V24" s="40"/>
      <c r="W24" s="40"/>
      <c r="X24" s="40"/>
      <c r="Y24" s="40"/>
      <c r="Z24" s="40"/>
      <c r="AA24" s="40"/>
      <c r="AB24" s="40"/>
      <c r="AC24" s="40"/>
    </row>
    <row r="25" spans="1:29" x14ac:dyDescent="0.25"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</row>
    <row r="26" spans="1:29" x14ac:dyDescent="0.25"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</row>
    <row r="27" spans="1:29" x14ac:dyDescent="0.25"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</row>
  </sheetData>
  <mergeCells count="8">
    <mergeCell ref="Z7:AA7"/>
    <mergeCell ref="V7:Y7"/>
    <mergeCell ref="M7:N7"/>
    <mergeCell ref="A1:AB1"/>
    <mergeCell ref="A2:AB2"/>
    <mergeCell ref="A3:AB3"/>
    <mergeCell ref="A4:AB4"/>
    <mergeCell ref="A5:AB5"/>
  </mergeCells>
  <pageMargins left="0.7" right="0.7" top="0.75" bottom="0.75" header="0.3" footer="0.3"/>
  <pageSetup paperSize="5" scale="49" fitToHeight="0" orientation="landscape" r:id="rId1"/>
  <headerFooter>
    <oddFooter>&amp;RPrepared by Mike Escaname 
HCHHSD 
05/12/14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53" r:id="rId4">
          <objectPr defaultSize="0" autoPict="0" r:id="rId5">
            <anchor moveWithCells="1">
              <from>
                <xdr:col>4</xdr:col>
                <xdr:colOff>0</xdr:colOff>
                <xdr:row>21</xdr:row>
                <xdr:rowOff>9525</xdr:rowOff>
              </from>
              <to>
                <xdr:col>4</xdr:col>
                <xdr:colOff>714375</xdr:colOff>
                <xdr:row>22</xdr:row>
                <xdr:rowOff>19050</xdr:rowOff>
              </to>
            </anchor>
          </objectPr>
        </oleObject>
      </mc:Choice>
      <mc:Fallback>
        <oleObject progId="Acrobat Document" dvAspect="DVASPECT_ICON" shapeId="2053" r:id="rId4"/>
      </mc:Fallback>
    </mc:AlternateContent>
    <mc:AlternateContent xmlns:mc="http://schemas.openxmlformats.org/markup-compatibility/2006">
      <mc:Choice Requires="x14">
        <oleObject progId="Acrobat Document" dvAspect="DVASPECT_ICON" shapeId="2054" r:id="rId6">
          <objectPr defaultSize="0" autoPict="0" r:id="rId5">
            <anchor moveWithCells="1">
              <from>
                <xdr:col>4</xdr:col>
                <xdr:colOff>76200</xdr:colOff>
                <xdr:row>19</xdr:row>
                <xdr:rowOff>9525</xdr:rowOff>
              </from>
              <to>
                <xdr:col>5</xdr:col>
                <xdr:colOff>19050</xdr:colOff>
                <xdr:row>20</xdr:row>
                <xdr:rowOff>38100</xdr:rowOff>
              </to>
            </anchor>
          </objectPr>
        </oleObject>
      </mc:Choice>
      <mc:Fallback>
        <oleObject progId="Acrobat Document" dvAspect="DVASPECT_ICON" shapeId="205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0" workbookViewId="0">
      <selection activeCell="K29" sqref="K29"/>
    </sheetView>
  </sheetViews>
  <sheetFormatPr defaultRowHeight="15" x14ac:dyDescent="0.25"/>
  <cols>
    <col min="2" max="2" width="22" customWidth="1"/>
    <col min="3" max="3" width="11.42578125" customWidth="1"/>
    <col min="5" max="5" width="1.7109375" customWidth="1"/>
    <col min="6" max="6" width="8.7109375" customWidth="1"/>
    <col min="7" max="7" width="22" customWidth="1"/>
    <col min="8" max="8" width="10.140625" customWidth="1"/>
  </cols>
  <sheetData>
    <row r="1" spans="1:9" x14ac:dyDescent="0.25">
      <c r="A1" s="4" t="s">
        <v>0</v>
      </c>
      <c r="B1" s="40"/>
      <c r="C1" s="40"/>
      <c r="D1" s="40"/>
      <c r="E1" s="5"/>
      <c r="F1" s="4" t="s">
        <v>35</v>
      </c>
      <c r="G1" s="40"/>
      <c r="H1" s="40"/>
      <c r="I1" s="40"/>
    </row>
    <row r="2" spans="1:9" x14ac:dyDescent="0.25">
      <c r="A2" s="65" t="s">
        <v>36</v>
      </c>
      <c r="B2" s="40"/>
      <c r="C2" s="40"/>
      <c r="D2" s="40"/>
      <c r="E2" s="5"/>
      <c r="F2" s="40"/>
      <c r="G2" s="40"/>
      <c r="H2" s="40"/>
      <c r="I2" s="40"/>
    </row>
    <row r="3" spans="1:9" x14ac:dyDescent="0.25">
      <c r="A3" s="40"/>
      <c r="B3" s="40"/>
      <c r="C3" s="40"/>
      <c r="D3" s="40"/>
      <c r="E3" s="5"/>
      <c r="F3" s="40"/>
      <c r="G3" s="40"/>
      <c r="H3" s="40"/>
      <c r="I3" s="40"/>
    </row>
    <row r="4" spans="1:9" ht="26.25" x14ac:dyDescent="0.25">
      <c r="A4" s="6" t="s">
        <v>1</v>
      </c>
      <c r="B4" s="44" t="s">
        <v>2</v>
      </c>
      <c r="C4" s="1" t="s">
        <v>3</v>
      </c>
      <c r="D4" s="44" t="s">
        <v>4</v>
      </c>
      <c r="E4" s="7"/>
      <c r="F4" s="6" t="s">
        <v>1</v>
      </c>
      <c r="G4" s="44" t="s">
        <v>2</v>
      </c>
      <c r="H4" s="1" t="s">
        <v>3</v>
      </c>
      <c r="I4" s="44" t="s">
        <v>4</v>
      </c>
    </row>
    <row r="5" spans="1:9" x14ac:dyDescent="0.25">
      <c r="A5" s="8"/>
      <c r="B5" s="9"/>
      <c r="C5" s="10"/>
      <c r="D5" s="11"/>
      <c r="E5" s="5"/>
      <c r="F5" s="12">
        <v>1</v>
      </c>
      <c r="G5" s="90" t="s">
        <v>37</v>
      </c>
      <c r="H5" s="13">
        <v>42013</v>
      </c>
      <c r="I5" s="12">
        <v>10</v>
      </c>
    </row>
    <row r="6" spans="1:9" x14ac:dyDescent="0.25">
      <c r="A6" s="14"/>
      <c r="B6" s="15"/>
      <c r="C6" s="16"/>
      <c r="D6" s="17"/>
      <c r="E6" s="5"/>
      <c r="F6" s="18">
        <v>2</v>
      </c>
      <c r="G6" s="91" t="s">
        <v>38</v>
      </c>
      <c r="H6" s="19">
        <v>42027</v>
      </c>
      <c r="I6" s="18">
        <v>10</v>
      </c>
    </row>
    <row r="7" spans="1:9" x14ac:dyDescent="0.25">
      <c r="A7" s="14"/>
      <c r="B7" s="15"/>
      <c r="C7" s="16"/>
      <c r="D7" s="17"/>
      <c r="E7" s="5"/>
      <c r="F7" s="18">
        <v>3</v>
      </c>
      <c r="G7" s="91" t="s">
        <v>39</v>
      </c>
      <c r="H7" s="19">
        <v>42041</v>
      </c>
      <c r="I7" s="18">
        <v>10</v>
      </c>
    </row>
    <row r="8" spans="1:9" x14ac:dyDescent="0.25">
      <c r="A8" s="14"/>
      <c r="B8" s="15"/>
      <c r="C8" s="16"/>
      <c r="D8" s="17"/>
      <c r="E8" s="5"/>
      <c r="F8" s="18">
        <v>4</v>
      </c>
      <c r="G8" s="91" t="s">
        <v>40</v>
      </c>
      <c r="H8" s="19">
        <v>42055</v>
      </c>
      <c r="I8" s="18">
        <v>10</v>
      </c>
    </row>
    <row r="9" spans="1:9" x14ac:dyDescent="0.25">
      <c r="A9" s="14"/>
      <c r="B9" s="15"/>
      <c r="C9" s="16"/>
      <c r="D9" s="17"/>
      <c r="E9" s="5"/>
      <c r="F9" s="18">
        <v>5</v>
      </c>
      <c r="G9" s="91" t="s">
        <v>41</v>
      </c>
      <c r="H9" s="19">
        <v>42069</v>
      </c>
      <c r="I9" s="18">
        <v>10</v>
      </c>
    </row>
    <row r="10" spans="1:9" x14ac:dyDescent="0.25">
      <c r="A10" s="14"/>
      <c r="B10" s="15"/>
      <c r="C10" s="16"/>
      <c r="D10" s="17"/>
      <c r="E10" s="5"/>
      <c r="F10" s="18">
        <v>6</v>
      </c>
      <c r="G10" s="91" t="s">
        <v>42</v>
      </c>
      <c r="H10" s="19">
        <v>42083</v>
      </c>
      <c r="I10" s="18">
        <v>10</v>
      </c>
    </row>
    <row r="11" spans="1:9" x14ac:dyDescent="0.25">
      <c r="A11" s="14"/>
      <c r="B11" s="15"/>
      <c r="C11" s="16"/>
      <c r="D11" s="17"/>
      <c r="E11" s="5"/>
      <c r="F11" s="18">
        <v>7</v>
      </c>
      <c r="G11" s="91" t="s">
        <v>43</v>
      </c>
      <c r="H11" s="19">
        <v>42097</v>
      </c>
      <c r="I11" s="18">
        <v>10</v>
      </c>
    </row>
    <row r="12" spans="1:9" x14ac:dyDescent="0.25">
      <c r="A12" s="14"/>
      <c r="B12" s="15"/>
      <c r="C12" s="16"/>
      <c r="D12" s="17"/>
      <c r="E12" s="5"/>
      <c r="F12" s="18">
        <v>8</v>
      </c>
      <c r="G12" s="91" t="s">
        <v>44</v>
      </c>
      <c r="H12" s="19">
        <v>42111</v>
      </c>
      <c r="I12" s="18">
        <v>10</v>
      </c>
    </row>
    <row r="13" spans="1:9" x14ac:dyDescent="0.25">
      <c r="A13" s="14"/>
      <c r="B13" s="15"/>
      <c r="C13" s="16"/>
      <c r="D13" s="17"/>
      <c r="E13" s="5"/>
      <c r="F13" s="18">
        <v>9</v>
      </c>
      <c r="G13" s="91" t="s">
        <v>45</v>
      </c>
      <c r="H13" s="19">
        <v>42125</v>
      </c>
      <c r="I13" s="18">
        <v>10</v>
      </c>
    </row>
    <row r="14" spans="1:9" x14ac:dyDescent="0.25">
      <c r="A14" s="14"/>
      <c r="B14" s="15"/>
      <c r="C14" s="16"/>
      <c r="D14" s="17"/>
      <c r="E14" s="5"/>
      <c r="F14" s="18">
        <v>10</v>
      </c>
      <c r="G14" s="91" t="s">
        <v>46</v>
      </c>
      <c r="H14" s="19">
        <v>42139</v>
      </c>
      <c r="I14" s="18">
        <v>10</v>
      </c>
    </row>
    <row r="15" spans="1:9" x14ac:dyDescent="0.25">
      <c r="A15" s="14"/>
      <c r="B15" s="15"/>
      <c r="C15" s="16"/>
      <c r="D15" s="17"/>
      <c r="E15" s="5"/>
      <c r="F15" s="18">
        <v>11</v>
      </c>
      <c r="G15" s="91" t="s">
        <v>47</v>
      </c>
      <c r="H15" s="19">
        <v>42153</v>
      </c>
      <c r="I15" s="18">
        <v>10</v>
      </c>
    </row>
    <row r="16" spans="1:9" x14ac:dyDescent="0.25">
      <c r="A16" s="14"/>
      <c r="B16" s="15"/>
      <c r="C16" s="16"/>
      <c r="D16" s="17"/>
      <c r="E16" s="5"/>
      <c r="F16" s="18">
        <v>12</v>
      </c>
      <c r="G16" s="91" t="s">
        <v>48</v>
      </c>
      <c r="H16" s="19">
        <v>42167</v>
      </c>
      <c r="I16" s="18">
        <v>10</v>
      </c>
    </row>
    <row r="17" spans="1:10" x14ac:dyDescent="0.25">
      <c r="A17" s="14"/>
      <c r="B17" s="15"/>
      <c r="C17" s="16"/>
      <c r="D17" s="17"/>
      <c r="E17" s="5"/>
      <c r="F17" s="18">
        <v>13</v>
      </c>
      <c r="G17" s="91" t="s">
        <v>49</v>
      </c>
      <c r="H17" s="19">
        <v>42181</v>
      </c>
      <c r="I17" s="18">
        <v>10</v>
      </c>
      <c r="J17" s="40"/>
    </row>
    <row r="18" spans="1:10" x14ac:dyDescent="0.25">
      <c r="A18" s="14"/>
      <c r="B18" s="15"/>
      <c r="C18" s="16"/>
      <c r="D18" s="17"/>
      <c r="E18" s="5"/>
      <c r="F18" s="18">
        <v>14</v>
      </c>
      <c r="G18" s="91" t="s">
        <v>50</v>
      </c>
      <c r="H18" s="19">
        <v>42195</v>
      </c>
      <c r="I18" s="18">
        <v>10</v>
      </c>
      <c r="J18" s="40"/>
    </row>
    <row r="19" spans="1:10" x14ac:dyDescent="0.25">
      <c r="A19" s="14"/>
      <c r="B19" s="15"/>
      <c r="C19" s="16"/>
      <c r="D19" s="17"/>
      <c r="E19" s="5"/>
      <c r="F19" s="18">
        <v>15</v>
      </c>
      <c r="G19" s="91" t="s">
        <v>51</v>
      </c>
      <c r="H19" s="19">
        <v>42209</v>
      </c>
      <c r="I19" s="18">
        <v>10</v>
      </c>
      <c r="J19" s="40"/>
    </row>
    <row r="20" spans="1:10" x14ac:dyDescent="0.25">
      <c r="A20" s="14"/>
      <c r="B20" s="15"/>
      <c r="C20" s="16"/>
      <c r="D20" s="17"/>
      <c r="E20" s="5"/>
      <c r="F20" s="18">
        <v>16</v>
      </c>
      <c r="G20" s="91" t="s">
        <v>52</v>
      </c>
      <c r="H20" s="19">
        <v>42223</v>
      </c>
      <c r="I20" s="18">
        <v>10</v>
      </c>
      <c r="J20" s="40"/>
    </row>
    <row r="21" spans="1:10" x14ac:dyDescent="0.25">
      <c r="A21" s="20"/>
      <c r="B21" s="21"/>
      <c r="C21" s="22"/>
      <c r="D21" s="23"/>
      <c r="E21" s="5"/>
      <c r="F21" s="18">
        <v>17</v>
      </c>
      <c r="G21" s="91" t="s">
        <v>53</v>
      </c>
      <c r="H21" s="19">
        <v>42237</v>
      </c>
      <c r="I21" s="18">
        <v>10</v>
      </c>
      <c r="J21" s="40"/>
    </row>
    <row r="22" spans="1:10" x14ac:dyDescent="0.25">
      <c r="A22" s="20"/>
      <c r="B22" s="21"/>
      <c r="C22" s="22"/>
      <c r="D22" s="23"/>
      <c r="E22" s="5"/>
      <c r="F22" s="18">
        <v>18</v>
      </c>
      <c r="G22" s="91" t="s">
        <v>54</v>
      </c>
      <c r="H22" s="19">
        <v>42251</v>
      </c>
      <c r="I22" s="18">
        <v>10</v>
      </c>
      <c r="J22" s="40"/>
    </row>
    <row r="23" spans="1:10" x14ac:dyDescent="0.25">
      <c r="A23" s="20">
        <v>19</v>
      </c>
      <c r="B23" s="92" t="s">
        <v>55</v>
      </c>
      <c r="C23" s="22">
        <v>41901</v>
      </c>
      <c r="D23" s="23">
        <v>5</v>
      </c>
      <c r="E23" s="5"/>
      <c r="F23" s="18">
        <v>19</v>
      </c>
      <c r="G23" s="91" t="s">
        <v>56</v>
      </c>
      <c r="H23" s="19">
        <v>42265</v>
      </c>
      <c r="I23" s="24">
        <v>6</v>
      </c>
      <c r="J23" s="25" t="s">
        <v>57</v>
      </c>
    </row>
    <row r="24" spans="1:10" x14ac:dyDescent="0.25">
      <c r="A24" s="26">
        <v>19</v>
      </c>
      <c r="B24" s="91" t="s">
        <v>58</v>
      </c>
      <c r="C24" s="27">
        <v>41901</v>
      </c>
      <c r="D24" s="28">
        <v>5</v>
      </c>
      <c r="E24" s="5"/>
      <c r="F24" s="21"/>
      <c r="G24" s="21"/>
      <c r="H24" s="15"/>
      <c r="I24" s="15"/>
      <c r="J24" s="40"/>
    </row>
    <row r="25" spans="1:10" x14ac:dyDescent="0.25">
      <c r="A25" s="26">
        <v>20</v>
      </c>
      <c r="B25" s="91" t="s">
        <v>59</v>
      </c>
      <c r="C25" s="27">
        <v>41915</v>
      </c>
      <c r="D25" s="28">
        <v>10</v>
      </c>
      <c r="E25" s="5"/>
      <c r="F25" s="15"/>
      <c r="G25" s="15"/>
      <c r="H25" s="15"/>
      <c r="I25" s="15"/>
      <c r="J25" s="40"/>
    </row>
    <row r="26" spans="1:10" x14ac:dyDescent="0.25">
      <c r="A26" s="26">
        <v>21</v>
      </c>
      <c r="B26" s="91" t="s">
        <v>60</v>
      </c>
      <c r="C26" s="27">
        <v>41929</v>
      </c>
      <c r="D26" s="28">
        <v>10</v>
      </c>
      <c r="E26" s="5"/>
      <c r="F26" s="15"/>
      <c r="G26" s="15"/>
      <c r="H26" s="15"/>
      <c r="I26" s="15"/>
      <c r="J26" s="40"/>
    </row>
    <row r="27" spans="1:10" x14ac:dyDescent="0.25">
      <c r="A27" s="26">
        <v>22</v>
      </c>
      <c r="B27" s="91" t="s">
        <v>61</v>
      </c>
      <c r="C27" s="27">
        <v>41943</v>
      </c>
      <c r="D27" s="28">
        <v>10</v>
      </c>
      <c r="E27" s="5"/>
      <c r="F27" s="15"/>
      <c r="G27" s="15"/>
      <c r="H27" s="15"/>
      <c r="I27" s="15"/>
      <c r="J27" s="40"/>
    </row>
    <row r="28" spans="1:10" x14ac:dyDescent="0.25">
      <c r="A28" s="26">
        <v>23</v>
      </c>
      <c r="B28" s="91" t="s">
        <v>62</v>
      </c>
      <c r="C28" s="27">
        <v>41957</v>
      </c>
      <c r="D28" s="28">
        <v>10</v>
      </c>
      <c r="E28" s="5"/>
      <c r="F28" s="15"/>
      <c r="G28" s="15"/>
      <c r="H28" s="15"/>
      <c r="I28" s="15"/>
      <c r="J28" s="40"/>
    </row>
    <row r="29" spans="1:10" x14ac:dyDescent="0.25">
      <c r="A29" s="26">
        <v>24</v>
      </c>
      <c r="B29" s="93" t="s">
        <v>63</v>
      </c>
      <c r="C29" s="27">
        <v>41969</v>
      </c>
      <c r="D29" s="28">
        <v>10</v>
      </c>
      <c r="E29" s="5"/>
      <c r="F29" s="15"/>
      <c r="G29" s="15"/>
      <c r="H29" s="15"/>
      <c r="I29" s="15"/>
      <c r="J29" s="40"/>
    </row>
    <row r="30" spans="1:10" x14ac:dyDescent="0.25">
      <c r="A30" s="26">
        <v>25</v>
      </c>
      <c r="B30" s="91" t="s">
        <v>64</v>
      </c>
      <c r="C30" s="27">
        <v>41985</v>
      </c>
      <c r="D30" s="28">
        <v>10</v>
      </c>
      <c r="E30" s="5"/>
      <c r="F30" s="15"/>
      <c r="G30" s="15"/>
      <c r="H30" s="15"/>
      <c r="I30" s="15"/>
      <c r="J30" s="40"/>
    </row>
    <row r="31" spans="1:10" x14ac:dyDescent="0.25">
      <c r="A31" s="29">
        <v>26</v>
      </c>
      <c r="B31" s="94" t="s">
        <v>65</v>
      </c>
      <c r="C31" s="30">
        <v>41997</v>
      </c>
      <c r="D31" s="31">
        <v>10</v>
      </c>
      <c r="E31" s="5"/>
      <c r="F31" s="2"/>
      <c r="G31" s="2"/>
      <c r="H31" s="2"/>
      <c r="I31" s="2"/>
      <c r="J31" s="40"/>
    </row>
    <row r="33" spans="1:8" x14ac:dyDescent="0.25">
      <c r="A33" s="32"/>
      <c r="B33" s="32"/>
      <c r="C33" s="32"/>
      <c r="D33" s="32"/>
      <c r="E33" s="40"/>
      <c r="F33" s="40"/>
      <c r="G33" s="40"/>
      <c r="H33" s="40"/>
    </row>
    <row r="34" spans="1:8" x14ac:dyDescent="0.25">
      <c r="A34" s="32"/>
      <c r="B34" s="32"/>
      <c r="C34" s="32"/>
      <c r="D34" s="32"/>
      <c r="E34" s="40"/>
      <c r="F34" s="54"/>
      <c r="G34" s="54"/>
      <c r="H34" s="40"/>
    </row>
    <row r="35" spans="1:8" x14ac:dyDescent="0.25">
      <c r="A35" s="40"/>
      <c r="B35" s="95" t="s">
        <v>66</v>
      </c>
      <c r="C35" s="40"/>
      <c r="D35" s="96">
        <f>75+13</f>
        <v>88</v>
      </c>
      <c r="E35" s="40"/>
      <c r="F35" s="54"/>
      <c r="G35" s="54"/>
      <c r="H35" s="40"/>
    </row>
    <row r="36" spans="1:8" x14ac:dyDescent="0.25">
      <c r="A36" s="40"/>
      <c r="B36" s="95" t="s">
        <v>67</v>
      </c>
      <c r="C36" s="40"/>
      <c r="D36" s="3">
        <f>7+166</f>
        <v>173</v>
      </c>
      <c r="E36" s="40"/>
      <c r="F36" s="54"/>
      <c r="G36" s="54"/>
      <c r="H36" s="40"/>
    </row>
    <row r="37" spans="1:8" x14ac:dyDescent="0.25">
      <c r="A37" s="40"/>
      <c r="B37" s="40"/>
      <c r="C37" s="40"/>
      <c r="D37" s="33">
        <f>SUM(D35:D36)</f>
        <v>261</v>
      </c>
      <c r="E37" s="40"/>
      <c r="F37" s="54"/>
      <c r="G37" s="54"/>
      <c r="H37" s="40"/>
    </row>
    <row r="38" spans="1:8" x14ac:dyDescent="0.25">
      <c r="A38" s="40"/>
      <c r="B38" s="40"/>
      <c r="C38" s="95" t="s">
        <v>5</v>
      </c>
      <c r="D38" s="3">
        <v>8</v>
      </c>
      <c r="E38" s="40"/>
      <c r="F38" s="34"/>
      <c r="G38" s="54"/>
      <c r="H38" s="40"/>
    </row>
    <row r="39" spans="1:8" ht="15.75" thickBot="1" x14ac:dyDescent="0.3">
      <c r="A39" s="40"/>
      <c r="B39" s="35" t="s">
        <v>6</v>
      </c>
      <c r="C39" s="35"/>
      <c r="D39" s="36">
        <f>D37*D38</f>
        <v>2088</v>
      </c>
      <c r="E39" s="40"/>
      <c r="F39" s="54"/>
      <c r="G39" s="54"/>
      <c r="H39" s="40"/>
    </row>
    <row r="40" spans="1:8" ht="15.75" thickTop="1" x14ac:dyDescent="0.25">
      <c r="A40" s="40"/>
      <c r="B40" s="40"/>
      <c r="C40" s="40"/>
      <c r="D40" s="40"/>
      <c r="E40" s="40"/>
      <c r="F40" s="37"/>
      <c r="G40" s="38"/>
      <c r="H40" s="40"/>
    </row>
    <row r="41" spans="1:8" x14ac:dyDescent="0.25">
      <c r="A41" s="40"/>
      <c r="B41" s="40"/>
      <c r="C41" s="40"/>
      <c r="D41" s="40"/>
      <c r="E41" s="40"/>
      <c r="F41" s="40"/>
      <c r="G41" s="40"/>
      <c r="H41" s="3" t="s">
        <v>7</v>
      </c>
    </row>
    <row r="42" spans="1:8" x14ac:dyDescent="0.25">
      <c r="A42" s="40"/>
      <c r="B42" s="40" t="s">
        <v>8</v>
      </c>
      <c r="C42" s="40"/>
      <c r="D42" s="40"/>
      <c r="E42" s="40"/>
      <c r="F42" s="33">
        <f>SUM(D35)</f>
        <v>88</v>
      </c>
      <c r="G42" s="40" t="s">
        <v>68</v>
      </c>
      <c r="H42" s="40">
        <f>F42*8</f>
        <v>704</v>
      </c>
    </row>
    <row r="43" spans="1:8" x14ac:dyDescent="0.25">
      <c r="A43" s="40"/>
      <c r="B43" s="40" t="s">
        <v>69</v>
      </c>
      <c r="C43" s="40"/>
      <c r="D43" s="40"/>
      <c r="E43" s="40"/>
      <c r="F43" s="3">
        <f>SUM(D36)</f>
        <v>173</v>
      </c>
      <c r="G43" s="40" t="s">
        <v>68</v>
      </c>
      <c r="H43" s="3">
        <f>F43*8</f>
        <v>1384</v>
      </c>
    </row>
    <row r="44" spans="1:8" x14ac:dyDescent="0.25">
      <c r="A44" s="40"/>
      <c r="B44" s="40"/>
      <c r="C44" s="40"/>
      <c r="D44" s="40"/>
      <c r="E44" s="40"/>
      <c r="F44" s="33">
        <f>SUM(F42:F43)</f>
        <v>261</v>
      </c>
      <c r="G44" s="40"/>
      <c r="H44" s="39">
        <f>SUM(H42:H43)</f>
        <v>2088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Salary Schedule Budget</vt:lpstr>
      <vt:lpstr>FY 15 Work Hours</vt:lpstr>
      <vt:lpstr>Sheet3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2014-05-13T16:16:55Z</cp:lastPrinted>
  <dcterms:created xsi:type="dcterms:W3CDTF">2013-04-08T14:49:03Z</dcterms:created>
  <dcterms:modified xsi:type="dcterms:W3CDTF">2014-08-05T16:12:16Z</dcterms:modified>
</cp:coreProperties>
</file>