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035" windowHeight="11760"/>
  </bookViews>
  <sheets>
    <sheet name="Salary Budget PRENATAL FY 12" sheetId="1" r:id="rId1"/>
  </sheets>
  <calcPr calcId="145621"/>
</workbook>
</file>

<file path=xl/calcChain.xml><?xml version="1.0" encoding="utf-8"?>
<calcChain xmlns="http://schemas.openxmlformats.org/spreadsheetml/2006/main">
  <c r="H10" i="1" l="1"/>
  <c r="F10" i="1"/>
  <c r="H9" i="1"/>
  <c r="F9" i="1"/>
  <c r="I10" i="1"/>
  <c r="M10" i="1" s="1"/>
  <c r="I9" i="1"/>
  <c r="M9" i="1" s="1"/>
  <c r="L10" i="1"/>
  <c r="L9" i="1"/>
  <c r="Q9" i="1" l="1"/>
  <c r="P9" i="1"/>
  <c r="P10" i="1"/>
  <c r="Q10" i="1"/>
  <c r="N9" i="1"/>
  <c r="O9" i="1"/>
  <c r="O10" i="1"/>
  <c r="N10" i="1"/>
  <c r="Q11" i="1" l="1"/>
  <c r="O13" i="1" s="1"/>
  <c r="P11" i="1"/>
  <c r="O12" i="1" s="1"/>
  <c r="O11" i="1"/>
  <c r="O17" i="1" l="1"/>
  <c r="O15" i="1"/>
  <c r="O16" i="1"/>
  <c r="O14" i="1"/>
  <c r="O18" i="1"/>
</calcChain>
</file>

<file path=xl/sharedStrings.xml><?xml version="1.0" encoding="utf-8"?>
<sst xmlns="http://schemas.openxmlformats.org/spreadsheetml/2006/main" count="38" uniqueCount="36">
  <si>
    <t xml:space="preserve">Salary / Fringes Salary Schedule </t>
  </si>
  <si>
    <t xml:space="preserve">For Budget Purposes Only </t>
  </si>
  <si>
    <t xml:space="preserve">Hourly Rate </t>
  </si>
  <si>
    <t>Insurance</t>
  </si>
  <si>
    <t xml:space="preserve">Slot # </t>
  </si>
  <si>
    <t xml:space="preserve">Employee # </t>
  </si>
  <si>
    <t xml:space="preserve">Position Title </t>
  </si>
  <si>
    <t xml:space="preserve"> Projected Salaries</t>
  </si>
  <si>
    <t>Health Ins.</t>
  </si>
  <si>
    <t>Life Ins.</t>
  </si>
  <si>
    <t>Total Gross Salary - &gt;</t>
  </si>
  <si>
    <t xml:space="preserve">FICA  - (7.65% * Gross Salary) </t>
  </si>
  <si>
    <t xml:space="preserve">Notes: </t>
  </si>
  <si>
    <t>Clinic Aide II</t>
  </si>
  <si>
    <t>0003</t>
  </si>
  <si>
    <t xml:space="preserve">Budgeted Salary </t>
  </si>
  <si>
    <t xml:space="preserve">Budgeted Prenatal Salary </t>
  </si>
  <si>
    <t xml:space="preserve">Budgeted General Fund Salary </t>
  </si>
  <si>
    <t>Projected Salary    340-052</t>
  </si>
  <si>
    <t>G004</t>
  </si>
  <si>
    <t>Clerk II</t>
  </si>
  <si>
    <t>PRENATAL FY 15</t>
  </si>
  <si>
    <t>09/01/2014 - 08/31/2015</t>
  </si>
  <si>
    <t># of   Hours in FY 15</t>
  </si>
  <si>
    <t>Salary Amount from 09/01/14 - 08/31/15</t>
  </si>
  <si>
    <t>09/01/14 TO 08/31/15</t>
  </si>
  <si>
    <t>Health Insurance  - ($5.909..40 / yr *  % of pay from grant)</t>
  </si>
  <si>
    <t>Life Insurance  - ($37.56 / Yr / person prorated by % of pay from grant)</t>
  </si>
  <si>
    <t>Unemployment  - (.57% * Gross Salary)</t>
  </si>
  <si>
    <t>Worker's Comp - (.75% * Gross Salary)</t>
  </si>
  <si>
    <t>Retirement  - (11.28% * Gross Salary)</t>
  </si>
  <si>
    <t>There are 2,088 work hours during the grant period of 09/01/2014 through 08/31/2015.</t>
  </si>
  <si>
    <t xml:space="preserve">Health Insurance is $5,909.40 / yr times the percentage of pay from the grant. </t>
  </si>
  <si>
    <t xml:space="preserve">2015 Fringe Rates </t>
  </si>
  <si>
    <t xml:space="preserve">No cost of living increase is budgeted.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</si>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</sst>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43" fontId="1" fillId="0" borderId="0" xfId="1"/>
    <xf numFmtId="0" fontId="0" fillId="0" borderId="1" xfId="0" applyBorder="1"/>
    <xf numFmtId="0" fontId="5" fillId="0" borderId="0" xfId="0" applyFont="1" applyAlignment="1">
      <alignment wrapText="1"/>
    </xf>
    <xf numFmtId="43" fontId="5" fillId="0" borderId="2" xfId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5" fillId="0" borderId="3" xfId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3" fontId="1" fillId="0" borderId="5" xfId="1" applyFill="1" applyBorder="1"/>
    <xf numFmtId="43" fontId="1" fillId="0" borderId="6" xfId="1" applyFill="1" applyBorder="1"/>
    <xf numFmtId="43" fontId="0" fillId="0" borderId="6" xfId="0" applyNumberFormat="1" applyBorder="1"/>
    <xf numFmtId="49" fontId="5" fillId="0" borderId="6" xfId="0" applyNumberFormat="1" applyFont="1" applyBorder="1"/>
    <xf numFmtId="0" fontId="0" fillId="0" borderId="6" xfId="0" applyBorder="1"/>
    <xf numFmtId="43" fontId="5" fillId="2" borderId="2" xfId="0" applyNumberFormat="1" applyFont="1" applyFill="1" applyBorder="1"/>
    <xf numFmtId="49" fontId="0" fillId="0" borderId="6" xfId="0" applyNumberFormat="1" applyBorder="1"/>
    <xf numFmtId="0" fontId="0" fillId="0" borderId="0" xfId="0" applyFill="1" applyBorder="1"/>
    <xf numFmtId="0" fontId="0" fillId="0" borderId="6" xfId="0" applyFill="1" applyBorder="1"/>
    <xf numFmtId="49" fontId="0" fillId="0" borderId="0" xfId="0" applyNumberFormat="1" applyFill="1" applyBorder="1"/>
    <xf numFmtId="0" fontId="0" fillId="0" borderId="7" xfId="0" applyFill="1" applyBorder="1"/>
    <xf numFmtId="43" fontId="1" fillId="0" borderId="7" xfId="1" applyFill="1" applyBorder="1"/>
    <xf numFmtId="0" fontId="0" fillId="0" borderId="7" xfId="0" applyBorder="1"/>
    <xf numFmtId="49" fontId="7" fillId="0" borderId="0" xfId="0" applyNumberFormat="1" applyFont="1" applyFill="1" applyBorder="1"/>
    <xf numFmtId="43" fontId="1" fillId="0" borderId="0" xfId="1" applyFill="1" applyBorder="1"/>
    <xf numFmtId="0" fontId="0" fillId="0" borderId="0" xfId="0" applyBorder="1"/>
    <xf numFmtId="43" fontId="1" fillId="0" borderId="0" xfId="1" applyBorder="1"/>
    <xf numFmtId="49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6" fillId="0" borderId="5" xfId="1" applyFont="1" applyBorder="1" applyAlignment="1">
      <alignment horizontal="center" wrapText="1"/>
    </xf>
    <xf numFmtId="43" fontId="6" fillId="0" borderId="3" xfId="1" applyFont="1" applyBorder="1" applyAlignment="1">
      <alignment horizontal="center" wrapText="1"/>
    </xf>
    <xf numFmtId="43" fontId="6" fillId="0" borderId="6" xfId="1" applyFont="1" applyBorder="1" applyAlignment="1">
      <alignment horizontal="center" wrapText="1"/>
    </xf>
    <xf numFmtId="43" fontId="6" fillId="0" borderId="4" xfId="0" applyNumberFormat="1" applyFont="1" applyBorder="1" applyAlignment="1">
      <alignment horizontal="center" wrapText="1"/>
    </xf>
    <xf numFmtId="43" fontId="6" fillId="0" borderId="6" xfId="1" applyFont="1" applyFill="1" applyBorder="1" applyAlignment="1">
      <alignment horizontal="center" wrapText="1"/>
    </xf>
    <xf numFmtId="39" fontId="6" fillId="0" borderId="3" xfId="1" applyNumberFormat="1" applyFont="1" applyFill="1" applyBorder="1" applyAlignment="1">
      <alignment horizontal="center" wrapText="1"/>
    </xf>
    <xf numFmtId="49" fontId="5" fillId="0" borderId="7" xfId="0" applyNumberFormat="1" applyFont="1" applyBorder="1"/>
    <xf numFmtId="49" fontId="0" fillId="0" borderId="0" xfId="0" applyNumberFormat="1" applyBorder="1"/>
    <xf numFmtId="49" fontId="1" fillId="0" borderId="0" xfId="0" applyNumberFormat="1" applyFont="1" applyBorder="1"/>
    <xf numFmtId="0" fontId="5" fillId="0" borderId="6" xfId="0" applyFont="1" applyBorder="1" applyAlignment="1">
      <alignment horizontal="center"/>
    </xf>
    <xf numFmtId="49" fontId="6" fillId="0" borderId="6" xfId="0" applyNumberFormat="1" applyFont="1" applyBorder="1"/>
    <xf numFmtId="43" fontId="0" fillId="0" borderId="6" xfId="1" applyFont="1" applyBorder="1"/>
    <xf numFmtId="43" fontId="0" fillId="0" borderId="6" xfId="1" applyFont="1" applyFill="1" applyBorder="1"/>
    <xf numFmtId="43" fontId="5" fillId="0" borderId="4" xfId="2" applyFont="1" applyBorder="1" applyAlignment="1">
      <alignment horizontal="center" wrapText="1"/>
    </xf>
    <xf numFmtId="37" fontId="6" fillId="0" borderId="3" xfId="2" applyNumberFormat="1" applyBorder="1"/>
    <xf numFmtId="43" fontId="5" fillId="3" borderId="3" xfId="1" applyFont="1" applyFill="1" applyBorder="1" applyAlignment="1">
      <alignment horizontal="center" wrapText="1"/>
    </xf>
    <xf numFmtId="43" fontId="6" fillId="3" borderId="4" xfId="0" applyNumberFormat="1" applyFont="1" applyFill="1" applyBorder="1" applyAlignment="1">
      <alignment horizontal="center" wrapText="1"/>
    </xf>
    <xf numFmtId="43" fontId="5" fillId="3" borderId="6" xfId="0" applyNumberFormat="1" applyFont="1" applyFill="1" applyBorder="1"/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8" fillId="4" borderId="8" xfId="0" applyNumberFormat="1" applyFont="1" applyFill="1" applyBorder="1"/>
    <xf numFmtId="49" fontId="6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2" xfId="2" applyFont="1" applyBorder="1" applyAlignment="1">
      <alignment horizontal="center" wrapText="1"/>
    </xf>
    <xf numFmtId="43" fontId="5" fillId="0" borderId="4" xfId="2" applyFont="1" applyBorder="1" applyAlignment="1">
      <alignment horizontal="center" wrapText="1"/>
    </xf>
    <xf numFmtId="0" fontId="5" fillId="0" borderId="2" xfId="3" applyFont="1" applyBorder="1" applyAlignment="1">
      <alignment horizontal="center"/>
    </xf>
    <xf numFmtId="0" fontId="5" fillId="0" borderId="4" xfId="3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21</xdr:row>
      <xdr:rowOff>161925</xdr:rowOff>
    </xdr:from>
    <xdr:to>
      <xdr:col>3</xdr:col>
      <xdr:colOff>790575</xdr:colOff>
      <xdr:row>21</xdr:row>
      <xdr:rowOff>171450</xdr:rowOff>
    </xdr:to>
    <xdr:cxnSp macro="">
      <xdr:nvCxnSpPr>
        <xdr:cNvPr id="3" name="Straight Arrow Connector 2"/>
        <xdr:cNvCxnSpPr/>
      </xdr:nvCxnSpPr>
      <xdr:spPr>
        <a:xfrm flipV="1">
          <a:off x="2495550" y="4705350"/>
          <a:ext cx="7239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4</xdr:col>
          <xdr:colOff>828675</xdr:colOff>
          <xdr:row>22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abSelected="1" topLeftCell="C1" zoomScaleNormal="100" workbookViewId="0">
      <selection activeCell="F9" sqref="F9"/>
    </sheetView>
  </sheetViews>
  <sheetFormatPr defaultRowHeight="12.75" x14ac:dyDescent="0.2"/>
  <cols>
    <col min="1" max="1" width="6.5703125" customWidth="1"/>
    <col min="2" max="2" width="9.7109375" customWidth="1"/>
    <col min="3" max="3" width="20.140625" customWidth="1"/>
    <col min="4" max="5" width="12.5703125" customWidth="1"/>
    <col min="6" max="6" width="5.7109375" customWidth="1"/>
    <col min="7" max="7" width="12.5703125" customWidth="1"/>
    <col min="8" max="8" width="6.42578125" customWidth="1"/>
    <col min="9" max="9" width="10.28515625" style="1" customWidth="1"/>
    <col min="10" max="10" width="8.140625" style="1" customWidth="1"/>
    <col min="11" max="11" width="9.42578125" style="1" bestFit="1" customWidth="1"/>
    <col min="12" max="12" width="10.7109375" style="1" customWidth="1"/>
    <col min="13" max="13" width="10.7109375" customWidth="1"/>
    <col min="14" max="15" width="11.42578125" customWidth="1"/>
    <col min="16" max="16" width="10.140625" customWidth="1"/>
    <col min="17" max="17" width="11.5703125" bestFit="1" customWidth="1"/>
  </cols>
  <sheetData>
    <row r="1" spans="1:18" ht="20.25" x14ac:dyDescent="0.3">
      <c r="A1" s="51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20.25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0.25" x14ac:dyDescent="0.3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20.25" x14ac:dyDescent="0.3">
      <c r="A4" s="53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20.25" x14ac:dyDescent="0.3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x14ac:dyDescent="0.2">
      <c r="N6" s="2"/>
    </row>
    <row r="7" spans="1:18" ht="12.75" customHeight="1" x14ac:dyDescent="0.2">
      <c r="A7" s="3"/>
      <c r="B7" s="3"/>
      <c r="C7" s="3"/>
      <c r="D7" s="3"/>
      <c r="E7" s="3"/>
      <c r="F7" s="3"/>
      <c r="G7" s="3"/>
      <c r="H7" s="3"/>
      <c r="I7" s="4" t="s">
        <v>2</v>
      </c>
      <c r="J7" s="42"/>
      <c r="K7" s="42"/>
      <c r="L7" s="61" t="s">
        <v>25</v>
      </c>
      <c r="M7" s="62"/>
      <c r="O7" s="38"/>
      <c r="P7" s="57" t="s">
        <v>3</v>
      </c>
      <c r="Q7" s="58"/>
    </row>
    <row r="8" spans="1:18" ht="63.75" customHeight="1" x14ac:dyDescent="0.2">
      <c r="A8" s="5" t="s">
        <v>4</v>
      </c>
      <c r="B8" s="5" t="s">
        <v>5</v>
      </c>
      <c r="C8" s="6" t="s">
        <v>6</v>
      </c>
      <c r="D8" s="7" t="s">
        <v>15</v>
      </c>
      <c r="E8" s="7" t="s">
        <v>17</v>
      </c>
      <c r="F8" s="7" t="s">
        <v>35</v>
      </c>
      <c r="G8" s="7" t="s">
        <v>16</v>
      </c>
      <c r="H8" s="7" t="s">
        <v>35</v>
      </c>
      <c r="I8" s="7" t="s">
        <v>2</v>
      </c>
      <c r="J8" s="59" t="s">
        <v>23</v>
      </c>
      <c r="K8" s="60"/>
      <c r="L8" s="59" t="s">
        <v>24</v>
      </c>
      <c r="M8" s="60"/>
      <c r="N8" s="8" t="s">
        <v>7</v>
      </c>
      <c r="O8" s="44" t="s">
        <v>18</v>
      </c>
      <c r="P8" s="9" t="s">
        <v>8</v>
      </c>
      <c r="Q8" s="9" t="s">
        <v>9</v>
      </c>
    </row>
    <row r="9" spans="1:18" x14ac:dyDescent="0.2">
      <c r="A9" s="27" t="s">
        <v>14</v>
      </c>
      <c r="B9" s="27"/>
      <c r="C9" s="28" t="s">
        <v>13</v>
      </c>
      <c r="D9" s="29">
        <v>24720</v>
      </c>
      <c r="E9" s="29">
        <v>5566</v>
      </c>
      <c r="F9" s="29">
        <f>ROUND((E9/D9),2)</f>
        <v>0.23</v>
      </c>
      <c r="G9" s="29">
        <v>19154</v>
      </c>
      <c r="H9" s="29">
        <f>ROUND((G9/D9),2)</f>
        <v>0.77</v>
      </c>
      <c r="I9" s="30">
        <f>G9/26/80</f>
        <v>9.2086538461538474</v>
      </c>
      <c r="J9" s="43">
        <v>2088</v>
      </c>
      <c r="K9" s="43">
        <v>0</v>
      </c>
      <c r="L9" s="31">
        <f>I9*J9</f>
        <v>19227.669230769232</v>
      </c>
      <c r="M9" s="31">
        <f>I9*K9</f>
        <v>0</v>
      </c>
      <c r="N9" s="32">
        <f>SUM(L9:M9)</f>
        <v>19227.669230769232</v>
      </c>
      <c r="O9" s="45">
        <f>SUM(L9:M9)</f>
        <v>19227.669230769232</v>
      </c>
      <c r="P9" s="33">
        <f>5909.4*H9</f>
        <v>4550.2379999999994</v>
      </c>
      <c r="Q9" s="34">
        <f>37.56*H9</f>
        <v>28.921200000000002</v>
      </c>
    </row>
    <row r="10" spans="1:18" x14ac:dyDescent="0.2">
      <c r="A10" s="27" t="s">
        <v>19</v>
      </c>
      <c r="B10" s="47"/>
      <c r="C10" s="48" t="s">
        <v>20</v>
      </c>
      <c r="D10" s="10">
        <v>22303</v>
      </c>
      <c r="E10" s="10">
        <v>4461</v>
      </c>
      <c r="F10" s="29">
        <f>ROUND((E10/D10),2)</f>
        <v>0.2</v>
      </c>
      <c r="G10" s="10">
        <v>17842</v>
      </c>
      <c r="H10" s="29">
        <f>ROUND((G10/D10),2)</f>
        <v>0.8</v>
      </c>
      <c r="I10" s="30">
        <f>G10/26/80</f>
        <v>8.5778846153846153</v>
      </c>
      <c r="J10" s="43">
        <v>2088</v>
      </c>
      <c r="K10" s="43">
        <v>0</v>
      </c>
      <c r="L10" s="31">
        <f>I10*J10</f>
        <v>17910.623076923075</v>
      </c>
      <c r="M10" s="31">
        <f>I10*K10</f>
        <v>0</v>
      </c>
      <c r="N10" s="32">
        <f>SUM(L10:M10)</f>
        <v>17910.623076923075</v>
      </c>
      <c r="O10" s="45">
        <f>SUM(L10:M10)</f>
        <v>17910.623076923075</v>
      </c>
      <c r="P10" s="33">
        <f>5909.4*H10</f>
        <v>4727.5199999999995</v>
      </c>
      <c r="Q10" s="34">
        <f>37.56*H10</f>
        <v>30.048000000000002</v>
      </c>
    </row>
    <row r="11" spans="1:18" x14ac:dyDescent="0.2">
      <c r="C11" s="35"/>
      <c r="D11" s="35"/>
      <c r="E11" s="35"/>
      <c r="F11" s="35"/>
      <c r="G11" s="35"/>
      <c r="H11" s="35"/>
      <c r="I11" s="13" t="s">
        <v>10</v>
      </c>
      <c r="J11" s="13"/>
      <c r="K11" s="13"/>
      <c r="L11" s="11"/>
      <c r="M11" s="12"/>
      <c r="N11" s="14"/>
      <c r="O11" s="46">
        <f>SUM(O9:O10)</f>
        <v>37138.292307692303</v>
      </c>
      <c r="P11" s="15">
        <f>SUM(P9:P10)</f>
        <v>9277.757999999998</v>
      </c>
      <c r="Q11" s="15">
        <f>SUM(Q9:Q10)</f>
        <v>58.969200000000001</v>
      </c>
    </row>
    <row r="12" spans="1:18" x14ac:dyDescent="0.2">
      <c r="C12" s="37"/>
      <c r="D12" s="36"/>
      <c r="E12" s="36"/>
      <c r="F12" s="36"/>
      <c r="G12" s="36"/>
      <c r="H12" s="36"/>
      <c r="I12" s="39" t="s">
        <v>26</v>
      </c>
      <c r="J12" s="16"/>
      <c r="K12" s="16"/>
      <c r="L12" s="40"/>
      <c r="M12" s="14"/>
      <c r="N12" s="14"/>
      <c r="O12" s="46">
        <f>SUM(P11)</f>
        <v>9277.757999999998</v>
      </c>
    </row>
    <row r="13" spans="1:18" x14ac:dyDescent="0.2">
      <c r="C13" s="36"/>
      <c r="D13" s="36"/>
      <c r="E13" s="36"/>
      <c r="F13" s="36"/>
      <c r="G13" s="36"/>
      <c r="H13" s="36"/>
      <c r="I13" s="39" t="s">
        <v>27</v>
      </c>
      <c r="J13" s="16"/>
      <c r="K13" s="16"/>
      <c r="L13" s="40"/>
      <c r="M13" s="14"/>
      <c r="N13" s="14"/>
      <c r="O13" s="46">
        <f>SUM(Q11)</f>
        <v>58.969200000000001</v>
      </c>
    </row>
    <row r="14" spans="1:18" x14ac:dyDescent="0.2">
      <c r="A14" s="17"/>
      <c r="B14" s="17"/>
      <c r="C14" s="36"/>
      <c r="D14" s="36"/>
      <c r="E14" s="36"/>
      <c r="F14" s="36"/>
      <c r="G14" s="36"/>
      <c r="H14" s="36"/>
      <c r="I14" s="16" t="s">
        <v>11</v>
      </c>
      <c r="J14" s="16"/>
      <c r="K14" s="16"/>
      <c r="L14" s="41"/>
      <c r="M14" s="14"/>
      <c r="N14" s="14"/>
      <c r="O14" s="46">
        <f>O11*0.0765</f>
        <v>2841.0793615384609</v>
      </c>
    </row>
    <row r="15" spans="1:18" x14ac:dyDescent="0.2">
      <c r="A15" s="19"/>
      <c r="B15" s="19"/>
      <c r="C15" s="36"/>
      <c r="D15" s="36"/>
      <c r="E15" s="36"/>
      <c r="F15" s="36"/>
      <c r="G15" s="36"/>
      <c r="H15" s="36"/>
      <c r="I15" s="39" t="s">
        <v>30</v>
      </c>
      <c r="J15" s="16"/>
      <c r="K15" s="16"/>
      <c r="L15" s="18"/>
      <c r="M15" s="14"/>
      <c r="N15" s="14"/>
      <c r="O15" s="46">
        <f>O11*0.1128</f>
        <v>4189.1993723076921</v>
      </c>
    </row>
    <row r="16" spans="1:18" x14ac:dyDescent="0.2">
      <c r="A16" s="19"/>
      <c r="B16" s="19"/>
      <c r="C16" s="36"/>
      <c r="D16" s="36"/>
      <c r="E16" s="36"/>
      <c r="F16" s="36"/>
      <c r="G16" s="36"/>
      <c r="H16" s="36"/>
      <c r="I16" s="39" t="s">
        <v>28</v>
      </c>
      <c r="J16" s="16"/>
      <c r="K16" s="16"/>
      <c r="L16" s="18"/>
      <c r="M16" s="14"/>
      <c r="N16" s="14"/>
      <c r="O16" s="46">
        <f>O11*0.0057</f>
        <v>211.68826615384614</v>
      </c>
    </row>
    <row r="17" spans="1:15" x14ac:dyDescent="0.2">
      <c r="A17" s="19"/>
      <c r="B17" s="19"/>
      <c r="C17" s="36"/>
      <c r="D17" s="36"/>
      <c r="E17" s="36"/>
      <c r="F17" s="36"/>
      <c r="G17" s="36"/>
      <c r="H17" s="36"/>
      <c r="I17" s="39" t="s">
        <v>29</v>
      </c>
      <c r="J17" s="16"/>
      <c r="K17" s="16"/>
      <c r="L17" s="18"/>
      <c r="M17" s="14"/>
      <c r="N17" s="14"/>
      <c r="O17" s="46">
        <f>O11*0.0075</f>
        <v>278.53719230769224</v>
      </c>
    </row>
    <row r="18" spans="1:15" ht="13.5" thickBot="1" x14ac:dyDescent="0.25">
      <c r="A18" s="19"/>
      <c r="B18" s="19"/>
      <c r="C18" s="36"/>
      <c r="D18" s="36"/>
      <c r="E18" s="36"/>
      <c r="F18" s="36"/>
      <c r="G18" s="36"/>
      <c r="H18" s="36"/>
      <c r="I18" s="20"/>
      <c r="J18" s="20"/>
      <c r="K18" s="21"/>
      <c r="L18" s="21"/>
      <c r="M18" s="20"/>
      <c r="N18" s="22"/>
      <c r="O18" s="49">
        <f>SUM(O11:O17)</f>
        <v>53995.523699999998</v>
      </c>
    </row>
    <row r="19" spans="1:15" ht="13.5" thickTop="1" x14ac:dyDescent="0.2">
      <c r="A19" s="23" t="s">
        <v>12</v>
      </c>
      <c r="B19" s="19"/>
      <c r="C19" s="19"/>
      <c r="D19" s="19"/>
      <c r="E19" s="19"/>
      <c r="F19" s="19"/>
      <c r="G19" s="19"/>
      <c r="H19" s="19"/>
      <c r="I19" s="17"/>
      <c r="J19" s="17"/>
      <c r="K19" s="24"/>
      <c r="L19" s="24"/>
      <c r="M19" s="17"/>
      <c r="N19" s="25"/>
    </row>
    <row r="20" spans="1:15" x14ac:dyDescent="0.2">
      <c r="A20">
        <v>1</v>
      </c>
      <c r="B20" s="50" t="s">
        <v>31</v>
      </c>
      <c r="C20" s="19"/>
      <c r="D20" s="19"/>
      <c r="E20" s="19"/>
      <c r="F20" s="19"/>
      <c r="G20" s="19"/>
      <c r="H20" s="19"/>
      <c r="I20" s="17"/>
      <c r="J20" s="17"/>
      <c r="K20" s="24"/>
      <c r="L20" s="24"/>
      <c r="M20" s="17"/>
    </row>
    <row r="21" spans="1:15" x14ac:dyDescent="0.2">
      <c r="A21">
        <v>2</v>
      </c>
      <c r="B21" s="50" t="s">
        <v>32</v>
      </c>
      <c r="C21" s="19"/>
      <c r="D21" s="19"/>
      <c r="E21" s="19"/>
      <c r="F21" s="19"/>
      <c r="G21" s="19"/>
      <c r="H21" s="19"/>
      <c r="I21" s="17"/>
      <c r="J21" s="17"/>
      <c r="K21" s="24"/>
      <c r="L21" s="24"/>
      <c r="M21" s="17"/>
    </row>
    <row r="22" spans="1:15" ht="22.5" customHeight="1" x14ac:dyDescent="0.2">
      <c r="A22">
        <v>3</v>
      </c>
      <c r="B22" s="50" t="s">
        <v>33</v>
      </c>
      <c r="C22" s="19"/>
      <c r="D22" s="19"/>
      <c r="E22" s="19"/>
      <c r="F22" s="19"/>
      <c r="G22" s="19"/>
      <c r="H22" s="19"/>
      <c r="I22" s="17"/>
      <c r="J22" s="17"/>
      <c r="K22" s="24"/>
      <c r="L22" s="24"/>
      <c r="M22" s="17"/>
    </row>
    <row r="23" spans="1:15" x14ac:dyDescent="0.2">
      <c r="A23" s="17">
        <v>4</v>
      </c>
      <c r="B23" s="50" t="s">
        <v>34</v>
      </c>
      <c r="C23" s="17"/>
      <c r="D23" s="17"/>
      <c r="E23" s="17"/>
      <c r="F23" s="17"/>
      <c r="G23" s="17"/>
      <c r="H23" s="17"/>
      <c r="I23" s="24"/>
      <c r="J23" s="24"/>
      <c r="K23" s="24"/>
      <c r="L23" s="24"/>
      <c r="M23" s="17"/>
      <c r="O23" s="1"/>
    </row>
    <row r="24" spans="1:15" x14ac:dyDescent="0.2">
      <c r="O24" s="26"/>
    </row>
    <row r="25" spans="1:15" x14ac:dyDescent="0.2">
      <c r="O25" s="26"/>
    </row>
  </sheetData>
  <mergeCells count="9">
    <mergeCell ref="A1:R1"/>
    <mergeCell ref="A2:R2"/>
    <mergeCell ref="A3:R3"/>
    <mergeCell ref="A4:R4"/>
    <mergeCell ref="A5:R5"/>
    <mergeCell ref="P7:Q7"/>
    <mergeCell ref="J8:K8"/>
    <mergeCell ref="L8:M8"/>
    <mergeCell ref="L7:M7"/>
  </mergeCells>
  <phoneticPr fontId="0" type="noConversion"/>
  <printOptions horizontalCentered="1"/>
  <pageMargins left="0.5" right="0.5" top="1" bottom="1" header="0.5" footer="0.5"/>
  <pageSetup paperSize="5" scale="58" orientation="landscape" r:id="rId1"/>
  <headerFooter alignWithMargins="0">
    <oddFooter xml:space="preserve">&amp;R&amp;8Prepared by Mike Escaname
Health &amp; Human Services Dept.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9" r:id="rId4">
          <objectPr defaultSize="0" autoPict="0" r:id="rId5">
            <anchor moveWithCells="1">
              <from>
                <xdr:col>4</xdr:col>
                <xdr:colOff>0</xdr:colOff>
                <xdr:row>21</xdr:row>
                <xdr:rowOff>0</xdr:rowOff>
              </from>
              <to>
                <xdr:col>4</xdr:col>
                <xdr:colOff>828675</xdr:colOff>
                <xdr:row>22</xdr:row>
                <xdr:rowOff>9525</xdr:rowOff>
              </to>
            </anchor>
          </objectPr>
        </oleObject>
      </mc:Choice>
      <mc:Fallback>
        <oleObject progId="Acrobat Document" dvAspect="DVASPECT_ICON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Budget PRENATAL FY 12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2014-07-31T21:36:01Z</cp:lastPrinted>
  <dcterms:created xsi:type="dcterms:W3CDTF">2011-08-26T21:09:54Z</dcterms:created>
  <dcterms:modified xsi:type="dcterms:W3CDTF">2014-07-31T21:45:43Z</dcterms:modified>
</cp:coreProperties>
</file>