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Salary Schedule Budget" sheetId="2" r:id="rId1"/>
    <sheet name="FY 15 Work Hours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9" i="2" l="1"/>
  <c r="R9" i="2"/>
  <c r="T9" i="2"/>
  <c r="S9" i="2"/>
  <c r="G19" i="2"/>
  <c r="G18" i="2"/>
  <c r="G17" i="2"/>
  <c r="E10" i="2" l="1"/>
  <c r="G9" i="2"/>
  <c r="K9" i="2" s="1"/>
  <c r="F9" i="2"/>
  <c r="H9" i="2" l="1"/>
  <c r="L9" i="2" s="1"/>
  <c r="M9" i="2" s="1"/>
  <c r="F10" i="2"/>
  <c r="K10" i="2"/>
  <c r="D36" i="4"/>
  <c r="F43" i="4" s="1"/>
  <c r="H43" i="4" s="1"/>
  <c r="D35" i="4"/>
  <c r="F42" i="4" s="1"/>
  <c r="N9" i="2" l="1"/>
  <c r="P9" i="2"/>
  <c r="Q9" i="2"/>
  <c r="O9" i="2"/>
  <c r="L10" i="2"/>
  <c r="S10" i="2"/>
  <c r="T10" i="2"/>
  <c r="M10" i="2"/>
  <c r="F44" i="4"/>
  <c r="H42" i="4"/>
  <c r="H44" i="4" s="1"/>
  <c r="D37" i="4"/>
  <c r="D39" i="4" s="1"/>
  <c r="N10" i="2" l="1"/>
  <c r="O10" i="2" l="1"/>
  <c r="P10" i="2"/>
  <c r="U9" i="2"/>
  <c r="Q10" i="2"/>
  <c r="R10" i="2"/>
  <c r="U10" i="2" l="1"/>
  <c r="V10" i="2"/>
</calcChain>
</file>

<file path=xl/sharedStrings.xml><?xml version="1.0" encoding="utf-8"?>
<sst xmlns="http://schemas.openxmlformats.org/spreadsheetml/2006/main" count="90" uniqueCount="85">
  <si>
    <t xml:space="preserve">2014 PAYROLL SCHEDULE </t>
  </si>
  <si>
    <t>Pay Period</t>
  </si>
  <si>
    <t xml:space="preserve">Work Period Covered </t>
  </si>
  <si>
    <t xml:space="preserve">Pay Day </t>
  </si>
  <si>
    <t xml:space="preserve">Number of Days </t>
  </si>
  <si>
    <t>(8 hrs per day)</t>
  </si>
  <si>
    <t xml:space="preserve">Number of Work Hours in FY 13 Period = </t>
  </si>
  <si>
    <t>Work Hours</t>
  </si>
  <si>
    <t xml:space="preserve">Number of Work Days To Be Paid at 2014 Salary </t>
  </si>
  <si>
    <t xml:space="preserve">Grant Application </t>
  </si>
  <si>
    <t xml:space="preserve">Salary Budget </t>
  </si>
  <si>
    <t xml:space="preserve">For Budget Purposes Only </t>
  </si>
  <si>
    <t xml:space="preserve">Hourly Rate </t>
  </si>
  <si>
    <t>Fringes</t>
  </si>
  <si>
    <t>Insurance</t>
  </si>
  <si>
    <t xml:space="preserve">Slot # </t>
  </si>
  <si>
    <t xml:space="preserve">Employee # </t>
  </si>
  <si>
    <t xml:space="preserve">Employee Name </t>
  </si>
  <si>
    <t xml:space="preserve">Position Title </t>
  </si>
  <si>
    <t xml:space="preserve">Hourly Rate With 3% </t>
  </si>
  <si>
    <t>FICA       (7.65%</t>
  </si>
  <si>
    <t>Health Ins.</t>
  </si>
  <si>
    <t>Life Ins.</t>
  </si>
  <si>
    <t>Projected Fringes</t>
  </si>
  <si>
    <t xml:space="preserve">Notes: </t>
  </si>
  <si>
    <t>Hourly Rate (current)</t>
  </si>
  <si>
    <t># of   Hours in 2014</t>
  </si>
  <si>
    <t>Projected Total Salaries &amp; Fringes</t>
  </si>
  <si>
    <t>County Salary Schedule ------------&gt;</t>
  </si>
  <si>
    <t>09/01/2014 - 08/31/2015</t>
  </si>
  <si>
    <t xml:space="preserve">2015 PAYROLL SCHEDULE </t>
  </si>
  <si>
    <t>For FY 15 Grant Periods (09/01/2014 through 08/31/2015)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</si>
  <si>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</si>
  <si>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</si>
  <si>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</si>
  <si>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</si>
  <si>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</si>
  <si>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</si>
  <si>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</si>
  <si>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</si>
  <si>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</si>
  <si>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</si>
  <si>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</si>
  <si>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</si>
  <si>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</si>
  <si>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</si>
  <si>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</si>
  <si>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</si>
  <si>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</si>
  <si>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</si>
  <si>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08/25/2014 - 08/31/2014</t>
  </si>
  <si>
    <t>08/24/2015 - 09/06/2015</t>
  </si>
  <si>
    <t xml:space="preserve">26 pay periods / 261 days </t>
  </si>
  <si>
    <t>09/01/2013 - 09/07/2013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</si>
  <si>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</si>
  <si>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</si>
  <si>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</si>
  <si>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</si>
  <si>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</si>
  <si>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</si>
  <si>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</si>
  <si>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Number of Work Days in 2014 FY 15</t>
  </si>
  <si>
    <t>Number of Work Days in 2015 FY 15</t>
  </si>
  <si>
    <t xml:space="preserve"> x 8 hrs = </t>
  </si>
  <si>
    <t xml:space="preserve">Number of Work Days To Be Paid at 2015 Salary </t>
  </si>
  <si>
    <t>Salary Amount from 09/01/14 - 12/31/14</t>
  </si>
  <si>
    <t>Salary Amount from 01/01/15 - 08/31/15</t>
  </si>
  <si>
    <t>2015 Budgetd Salary With 3% COLA</t>
  </si>
  <si>
    <t>2014 Payroll  Salary</t>
  </si>
  <si>
    <t># of   Hours in 2015</t>
  </si>
  <si>
    <t>Fiscal Year Salary Amount 09/01/14 - 08/31/15</t>
  </si>
  <si>
    <t>Monlty Salary</t>
  </si>
  <si>
    <t>Retirement  (11.28%)</t>
  </si>
  <si>
    <t>Unemployment  (.57%)</t>
  </si>
  <si>
    <t>A 3% cost of living increase is budgeted from 01/01/15 to 08/31/15. (pending CC approval)</t>
  </si>
  <si>
    <t xml:space="preserve">2015 fringe benefit rates are used as this is the latest information available at this time.  </t>
  </si>
  <si>
    <t xml:space="preserve">Actual work hours in grant period used which total to 2,088 for FY 15. </t>
  </si>
  <si>
    <t>2015 Fringe Rates --------------------&gt;</t>
  </si>
  <si>
    <t>INFECTIOUS DISEASE CONTROL FY 15</t>
  </si>
  <si>
    <t>Epidemiologist II</t>
  </si>
  <si>
    <t xml:space="preserve">Health Insurance premium is $469 from 09/01/14 through 12/31/14 = </t>
  </si>
  <si>
    <t xml:space="preserve">Health Insurance premium is $492.95 from 01/01/15 through 08/31/15 = </t>
  </si>
  <si>
    <t>Workers Comp (.94%)</t>
  </si>
  <si>
    <t xml:space="preserve">This schedule was prepared when the grant application was submitted to DSHS on 06/02/14. </t>
  </si>
  <si>
    <t>INFECTIOUS DISEASE CONTROL FY 15 (program 060)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</si>
</sst>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</cellStyleXfs>
  <cellXfs count="111">
    <xf numFmtId="0" fontId="0" fillId="0" borderId="0" xfId="0"/>
    <xf numFmtId="0" fontId="5" fillId="0" borderId="3" xfId="1" applyFont="1" applyBorder="1" applyAlignment="1">
      <alignment horizontal="center" wrapText="1"/>
    </xf>
    <xf numFmtId="0" fontId="1" fillId="0" borderId="4" xfId="1" applyBorder="1"/>
    <xf numFmtId="0" fontId="1" fillId="0" borderId="6" xfId="1" applyBorder="1"/>
    <xf numFmtId="0" fontId="9" fillId="0" borderId="0" xfId="1" applyFont="1"/>
    <xf numFmtId="0" fontId="1" fillId="3" borderId="0" xfId="1" applyFill="1"/>
    <xf numFmtId="0" fontId="5" fillId="0" borderId="5" xfId="1" applyFont="1" applyBorder="1" applyAlignment="1">
      <alignment horizontal="center" wrapText="1"/>
    </xf>
    <xf numFmtId="0" fontId="1" fillId="3" borderId="0" xfId="1" applyFill="1" applyAlignment="1">
      <alignment wrapText="1"/>
    </xf>
    <xf numFmtId="0" fontId="1" fillId="0" borderId="8" xfId="1" applyBorder="1"/>
    <xf numFmtId="0" fontId="1" fillId="0" borderId="9" xfId="1" applyBorder="1"/>
    <xf numFmtId="14" fontId="1" fillId="0" borderId="10" xfId="1" applyNumberFormat="1" applyBorder="1"/>
    <xf numFmtId="14" fontId="1" fillId="0" borderId="9" xfId="1" applyNumberFormat="1" applyBorder="1"/>
    <xf numFmtId="0" fontId="1" fillId="2" borderId="9" xfId="1" applyFill="1" applyBorder="1"/>
    <xf numFmtId="14" fontId="1" fillId="2" borderId="9" xfId="1" applyNumberFormat="1" applyFill="1" applyBorder="1"/>
    <xf numFmtId="0" fontId="1" fillId="0" borderId="11" xfId="1" applyBorder="1"/>
    <xf numFmtId="0" fontId="1" fillId="0" borderId="12" xfId="1" applyBorder="1"/>
    <xf numFmtId="14" fontId="1" fillId="0" borderId="13" xfId="1" applyNumberFormat="1" applyBorder="1"/>
    <xf numFmtId="14" fontId="1" fillId="0" borderId="12" xfId="1" applyNumberFormat="1" applyBorder="1"/>
    <xf numFmtId="0" fontId="1" fillId="2" borderId="12" xfId="1" applyFill="1" applyBorder="1"/>
    <xf numFmtId="14" fontId="1" fillId="2" borderId="12" xfId="1" applyNumberFormat="1" applyFill="1" applyBorder="1"/>
    <xf numFmtId="0" fontId="1" fillId="0" borderId="11" xfId="1" applyFill="1" applyBorder="1"/>
    <xf numFmtId="0" fontId="1" fillId="0" borderId="12" xfId="1" applyFill="1" applyBorder="1"/>
    <xf numFmtId="14" fontId="1" fillId="0" borderId="13" xfId="1" applyNumberFormat="1" applyFill="1" applyBorder="1"/>
    <xf numFmtId="1" fontId="1" fillId="0" borderId="12" xfId="1" applyNumberFormat="1" applyFill="1" applyBorder="1"/>
    <xf numFmtId="0" fontId="11" fillId="2" borderId="12" xfId="1" applyFont="1" applyFill="1" applyBorder="1"/>
    <xf numFmtId="0" fontId="7" fillId="0" borderId="0" xfId="1" applyFont="1"/>
    <xf numFmtId="0" fontId="1" fillId="2" borderId="11" xfId="1" applyFill="1" applyBorder="1"/>
    <xf numFmtId="14" fontId="1" fillId="2" borderId="13" xfId="1" applyNumberFormat="1" applyFill="1" applyBorder="1"/>
    <xf numFmtId="1" fontId="1" fillId="2" borderId="12" xfId="1" applyNumberFormat="1" applyFill="1" applyBorder="1"/>
    <xf numFmtId="0" fontId="1" fillId="2" borderId="14" xfId="1" applyFill="1" applyBorder="1"/>
    <xf numFmtId="14" fontId="1" fillId="2" borderId="15" xfId="1" applyNumberFormat="1" applyFill="1" applyBorder="1"/>
    <xf numFmtId="1" fontId="1" fillId="2" borderId="4" xfId="1" applyNumberFormat="1" applyFill="1" applyBorder="1"/>
    <xf numFmtId="0" fontId="12" fillId="0" borderId="0" xfId="1" applyFont="1"/>
    <xf numFmtId="1" fontId="1" fillId="0" borderId="0" xfId="1" applyNumberFormat="1"/>
    <xf numFmtId="0" fontId="1" fillId="0" borderId="0" xfId="1" applyFill="1" applyBorder="1" applyAlignment="1">
      <alignment horizontal="right"/>
    </xf>
    <xf numFmtId="0" fontId="14" fillId="0" borderId="0" xfId="1" applyFont="1"/>
    <xf numFmtId="0" fontId="14" fillId="4" borderId="7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1" fillId="4" borderId="0" xfId="1" applyFill="1"/>
    <xf numFmtId="0" fontId="1" fillId="0" borderId="0" xfId="1"/>
    <xf numFmtId="0" fontId="5" fillId="0" borderId="0" xfId="1" applyFont="1" applyAlignment="1">
      <alignment wrapText="1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3" fontId="5" fillId="0" borderId="1" xfId="2" applyFont="1" applyBorder="1" applyAlignment="1">
      <alignment horizontal="center" wrapText="1"/>
    </xf>
    <xf numFmtId="43" fontId="5" fillId="0" borderId="2" xfId="2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164" fontId="1" fillId="0" borderId="1" xfId="2" applyNumberFormat="1" applyFill="1" applyBorder="1"/>
    <xf numFmtId="37" fontId="1" fillId="0" borderId="1" xfId="2" applyNumberFormat="1" applyBorder="1"/>
    <xf numFmtId="43" fontId="1" fillId="0" borderId="1" xfId="1" applyNumberFormat="1" applyBorder="1"/>
    <xf numFmtId="43" fontId="1" fillId="0" borderId="2" xfId="1" applyNumberFormat="1" applyBorder="1"/>
    <xf numFmtId="49" fontId="1" fillId="0" borderId="1" xfId="1" applyNumberFormat="1" applyBorder="1"/>
    <xf numFmtId="0" fontId="1" fillId="0" borderId="0" xfId="1" applyFill="1" applyBorder="1"/>
    <xf numFmtId="49" fontId="1" fillId="0" borderId="0" xfId="1" applyNumberFormat="1" applyFill="1" applyBorder="1"/>
    <xf numFmtId="43" fontId="1" fillId="0" borderId="0" xfId="2" applyFill="1" applyBorder="1"/>
    <xf numFmtId="49" fontId="1" fillId="0" borderId="0" xfId="1" applyNumberForma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1" xfId="1" applyBorder="1"/>
    <xf numFmtId="0" fontId="5" fillId="0" borderId="1" xfId="1" applyFont="1" applyBorder="1"/>
    <xf numFmtId="4" fontId="1" fillId="0" borderId="1" xfId="1" applyNumberFormat="1" applyBorder="1"/>
    <xf numFmtId="0" fontId="5" fillId="0" borderId="3" xfId="1" applyFont="1" applyFill="1" applyBorder="1" applyAlignment="1">
      <alignment horizontal="center" wrapText="1"/>
    </xf>
    <xf numFmtId="0" fontId="10" fillId="0" borderId="0" xfId="1" applyFont="1"/>
    <xf numFmtId="0" fontId="15" fillId="0" borderId="1" xfId="1" applyFont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4" fontId="11" fillId="2" borderId="5" xfId="1" applyNumberFormat="1" applyFont="1" applyFill="1" applyBorder="1"/>
    <xf numFmtId="49" fontId="5" fillId="0" borderId="0" xfId="1" applyNumberFormat="1" applyFont="1" applyFill="1" applyBorder="1"/>
    <xf numFmtId="0" fontId="6" fillId="0" borderId="0" xfId="1" applyFont="1"/>
    <xf numFmtId="164" fontId="1" fillId="0" borderId="0" xfId="2" applyNumberFormat="1" applyFill="1" applyBorder="1"/>
    <xf numFmtId="49" fontId="8" fillId="0" borderId="0" xfId="1" applyNumberFormat="1" applyFont="1" applyFill="1" applyBorder="1"/>
    <xf numFmtId="49" fontId="6" fillId="0" borderId="0" xfId="1" applyNumberFormat="1" applyFont="1" applyFill="1" applyBorder="1"/>
    <xf numFmtId="43" fontId="0" fillId="4" borderId="1" xfId="2" applyFont="1" applyFill="1" applyBorder="1"/>
    <xf numFmtId="43" fontId="5" fillId="0" borderId="1" xfId="1" applyNumberFormat="1" applyFont="1" applyFill="1" applyBorder="1"/>
    <xf numFmtId="43" fontId="1" fillId="0" borderId="0" xfId="4" applyFont="1"/>
    <xf numFmtId="43" fontId="1" fillId="4" borderId="1" xfId="1" applyNumberFormat="1" applyFill="1" applyBorder="1"/>
    <xf numFmtId="49" fontId="1" fillId="4" borderId="1" xfId="1" applyNumberFormat="1" applyFill="1" applyBorder="1"/>
    <xf numFmtId="43" fontId="5" fillId="0" borderId="4" xfId="1" applyNumberFormat="1" applyFont="1" applyFill="1" applyBorder="1"/>
    <xf numFmtId="43" fontId="5" fillId="4" borderId="1" xfId="1" applyNumberFormat="1" applyFont="1" applyFill="1" applyBorder="1"/>
    <xf numFmtId="43" fontId="5" fillId="0" borderId="3" xfId="2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1" fillId="2" borderId="9" xfId="1" applyFont="1" applyFill="1" applyBorder="1"/>
    <xf numFmtId="0" fontId="1" fillId="2" borderId="12" xfId="1" applyFont="1" applyFill="1" applyBorder="1"/>
    <xf numFmtId="0" fontId="1" fillId="0" borderId="12" xfId="1" applyFont="1" applyFill="1" applyBorder="1"/>
    <xf numFmtId="14" fontId="1" fillId="2" borderId="12" xfId="1" applyNumberFormat="1" applyFont="1" applyFill="1" applyBorder="1"/>
    <xf numFmtId="0" fontId="1" fillId="2" borderId="4" xfId="1" applyFont="1" applyFill="1" applyBorder="1"/>
    <xf numFmtId="0" fontId="1" fillId="0" borderId="0" xfId="1" applyFont="1"/>
    <xf numFmtId="1" fontId="1" fillId="0" borderId="0" xfId="1" applyNumberFormat="1" applyFont="1"/>
    <xf numFmtId="0" fontId="0" fillId="0" borderId="0" xfId="0" applyFill="1" applyBorder="1"/>
    <xf numFmtId="0" fontId="9" fillId="5" borderId="1" xfId="1" applyFont="1" applyFill="1" applyBorder="1" applyAlignment="1">
      <alignment horizontal="center" wrapText="1"/>
    </xf>
    <xf numFmtId="43" fontId="11" fillId="5" borderId="1" xfId="1" applyNumberFormat="1" applyFont="1" applyFill="1" applyBorder="1"/>
    <xf numFmtId="43" fontId="13" fillId="5" borderId="1" xfId="1" applyNumberFormat="1" applyFont="1" applyFill="1" applyBorder="1"/>
    <xf numFmtId="49" fontId="1" fillId="0" borderId="0" xfId="1" applyNumberFormat="1" applyFont="1" applyFill="1" applyBorder="1"/>
    <xf numFmtId="0" fontId="0" fillId="0" borderId="1" xfId="0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43" fontId="1" fillId="0" borderId="4" xfId="4" applyFont="1" applyBorder="1" applyAlignment="1">
      <alignment horizontal="center" wrapText="1"/>
    </xf>
    <xf numFmtId="43" fontId="1" fillId="0" borderId="0" xfId="4" applyFont="1" applyFill="1" applyBorder="1"/>
    <xf numFmtId="43" fontId="0" fillId="0" borderId="0" xfId="4" applyFont="1"/>
    <xf numFmtId="43" fontId="0" fillId="0" borderId="0" xfId="4" applyFont="1" applyFill="1" applyBorder="1"/>
    <xf numFmtId="43" fontId="1" fillId="0" borderId="6" xfId="4" applyFont="1" applyFill="1" applyBorder="1"/>
    <xf numFmtId="43" fontId="5" fillId="0" borderId="0" xfId="4" applyFont="1" applyFill="1" applyBorder="1"/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CCFFCC"/>
      <color rgb="FFA9F7C3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714375</xdr:colOff>
          <xdr:row>24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714375</xdr:colOff>
          <xdr:row>22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topLeftCell="A4" workbookViewId="0">
      <selection activeCell="V9" sqref="V9"/>
    </sheetView>
  </sheetViews>
  <sheetFormatPr defaultRowHeight="15" x14ac:dyDescent="0.25"/>
  <cols>
    <col min="1" max="1" width="7.28515625" customWidth="1"/>
    <col min="3" max="3" width="20.5703125" customWidth="1"/>
    <col min="4" max="4" width="10.85546875" customWidth="1"/>
    <col min="5" max="6" width="11.5703125" customWidth="1"/>
    <col min="7" max="10" width="9.140625" customWidth="1"/>
    <col min="11" max="11" width="11.140625" customWidth="1"/>
    <col min="12" max="13" width="11.85546875" customWidth="1"/>
    <col min="14" max="14" width="10.140625" customWidth="1"/>
    <col min="15" max="15" width="11.140625" customWidth="1"/>
    <col min="16" max="16" width="10.7109375" customWidth="1"/>
    <col min="17" max="17" width="9.5703125" customWidth="1"/>
    <col min="18" max="18" width="9.85546875" customWidth="1"/>
    <col min="19" max="19" width="10.28515625" customWidth="1"/>
    <col min="20" max="20" width="9.140625" customWidth="1"/>
    <col min="21" max="21" width="12" customWidth="1"/>
    <col min="22" max="22" width="12.140625" customWidth="1"/>
  </cols>
  <sheetData>
    <row r="1" spans="1:22" ht="20.25" x14ac:dyDescent="0.3">
      <c r="A1" s="98" t="s">
        <v>78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40"/>
    </row>
    <row r="2" spans="1:22" ht="20.25" x14ac:dyDescent="0.3">
      <c r="A2" s="100" t="s">
        <v>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40"/>
    </row>
    <row r="3" spans="1:22" ht="20.25" x14ac:dyDescent="0.3">
      <c r="A3" s="100" t="s">
        <v>10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40"/>
    </row>
    <row r="4" spans="1:22" ht="20.25" x14ac:dyDescent="0.3">
      <c r="A4" s="100" t="s">
        <v>29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40"/>
    </row>
    <row r="5" spans="1:22" ht="20.25" x14ac:dyDescent="0.3">
      <c r="A5" s="102" t="s">
        <v>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40"/>
    </row>
    <row r="6" spans="1:22" x14ac:dyDescent="0.25">
      <c r="A6" s="62" t="s">
        <v>84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5" customHeight="1" x14ac:dyDescent="0.25">
      <c r="A7" s="41"/>
      <c r="B7" s="41"/>
      <c r="C7" s="41"/>
      <c r="D7" s="41"/>
      <c r="E7" s="41"/>
      <c r="F7" s="41"/>
      <c r="G7" s="96" t="s">
        <v>12</v>
      </c>
      <c r="H7" s="97"/>
      <c r="I7" s="78"/>
      <c r="J7" s="78"/>
      <c r="K7" s="42">
        <v>2014</v>
      </c>
      <c r="L7" s="42">
        <v>2015</v>
      </c>
      <c r="M7" s="42"/>
      <c r="N7" s="79"/>
      <c r="O7" s="95" t="s">
        <v>13</v>
      </c>
      <c r="P7" s="93"/>
      <c r="Q7" s="93"/>
      <c r="R7" s="94"/>
      <c r="S7" s="93" t="s">
        <v>14</v>
      </c>
      <c r="T7" s="94"/>
      <c r="U7" s="59"/>
      <c r="V7" s="58"/>
    </row>
    <row r="8" spans="1:22" ht="71.25" customHeight="1" x14ac:dyDescent="0.25">
      <c r="A8" s="43" t="s">
        <v>15</v>
      </c>
      <c r="B8" s="43" t="s">
        <v>16</v>
      </c>
      <c r="C8" s="43" t="s">
        <v>17</v>
      </c>
      <c r="D8" s="44" t="s">
        <v>18</v>
      </c>
      <c r="E8" s="46" t="s">
        <v>68</v>
      </c>
      <c r="F8" s="46" t="s">
        <v>67</v>
      </c>
      <c r="G8" s="45" t="s">
        <v>25</v>
      </c>
      <c r="H8" s="45" t="s">
        <v>19</v>
      </c>
      <c r="I8" s="46" t="s">
        <v>26</v>
      </c>
      <c r="J8" s="45" t="s">
        <v>69</v>
      </c>
      <c r="K8" s="45" t="s">
        <v>65</v>
      </c>
      <c r="L8" s="45" t="s">
        <v>66</v>
      </c>
      <c r="M8" s="78" t="s">
        <v>70</v>
      </c>
      <c r="N8" s="44" t="s">
        <v>71</v>
      </c>
      <c r="O8" s="63" t="s">
        <v>20</v>
      </c>
      <c r="P8" s="63" t="s">
        <v>72</v>
      </c>
      <c r="Q8" s="63" t="s">
        <v>73</v>
      </c>
      <c r="R8" s="63" t="s">
        <v>82</v>
      </c>
      <c r="S8" s="61" t="s">
        <v>21</v>
      </c>
      <c r="T8" s="47" t="s">
        <v>22</v>
      </c>
      <c r="U8" s="64" t="s">
        <v>23</v>
      </c>
      <c r="V8" s="88" t="s">
        <v>27</v>
      </c>
    </row>
    <row r="9" spans="1:22" ht="42" customHeight="1" x14ac:dyDescent="0.25">
      <c r="A9" s="52"/>
      <c r="B9" s="92"/>
      <c r="C9" s="75"/>
      <c r="D9" s="104" t="s">
        <v>79</v>
      </c>
      <c r="E9" s="105">
        <v>50000</v>
      </c>
      <c r="F9" s="71">
        <f t="shared" ref="F9" si="0">E9*1.03</f>
        <v>51500</v>
      </c>
      <c r="G9" s="48">
        <f>E9/26/80</f>
        <v>24.03846153846154</v>
      </c>
      <c r="H9" s="48">
        <f>F9/26/80</f>
        <v>24.759615384615383</v>
      </c>
      <c r="I9" s="49">
        <v>704</v>
      </c>
      <c r="J9" s="49">
        <v>1384</v>
      </c>
      <c r="K9" s="50">
        <f>G9*I9</f>
        <v>16923.076923076926</v>
      </c>
      <c r="L9" s="50">
        <f>H9*J9</f>
        <v>34267.307692307688</v>
      </c>
      <c r="M9" s="50">
        <f>SUM(K9:L9)</f>
        <v>51190.38461538461</v>
      </c>
      <c r="N9" s="74">
        <f>ROUND((M9/12),2)</f>
        <v>4265.87</v>
      </c>
      <c r="O9" s="60">
        <f>M9*0.0765</f>
        <v>3916.0644230769226</v>
      </c>
      <c r="P9" s="60">
        <f>M9*0.1128</f>
        <v>5774.2753846153837</v>
      </c>
      <c r="Q9" s="60">
        <f>M9*0.0057</f>
        <v>291.78519230769228</v>
      </c>
      <c r="R9" s="60">
        <f>M9*0.0094</f>
        <v>481.18961538461537</v>
      </c>
      <c r="S9" s="51">
        <f>SUM(G19)</f>
        <v>5819.6</v>
      </c>
      <c r="T9" s="50">
        <f>ROUND((37.56*12),2)</f>
        <v>450.72</v>
      </c>
      <c r="U9" s="65">
        <f>SUM(O9:T9)</f>
        <v>16733.634615384613</v>
      </c>
      <c r="V9" s="89">
        <f>M9+U9</f>
        <v>67924.01923076922</v>
      </c>
    </row>
    <row r="10" spans="1:22" ht="21" customHeight="1" x14ac:dyDescent="0.25">
      <c r="A10" s="54"/>
      <c r="B10" s="54"/>
      <c r="C10" s="54"/>
      <c r="D10" s="56"/>
      <c r="E10" s="76">
        <f>SUM(E9:E9)</f>
        <v>50000</v>
      </c>
      <c r="F10" s="76">
        <f>SUM(F9:F9)</f>
        <v>51500</v>
      </c>
      <c r="G10" s="53"/>
      <c r="H10" s="68"/>
      <c r="I10" s="55"/>
      <c r="J10" s="55"/>
      <c r="K10" s="72">
        <f>SUM(K9:K9)</f>
        <v>16923.076923076926</v>
      </c>
      <c r="L10" s="72">
        <f>SUM(L9:L9)</f>
        <v>34267.307692307688</v>
      </c>
      <c r="M10" s="72">
        <f>SUM(M9:M9)</f>
        <v>51190.38461538461</v>
      </c>
      <c r="N10" s="77">
        <f>SUM(N9:N9)</f>
        <v>4265.87</v>
      </c>
      <c r="O10" s="77">
        <f>SUM(O9:O9)</f>
        <v>3916.0644230769226</v>
      </c>
      <c r="P10" s="77">
        <f>SUM(P9:P9)</f>
        <v>5774.2753846153837</v>
      </c>
      <c r="Q10" s="77">
        <f>SUM(Q9:Q9)</f>
        <v>291.78519230769228</v>
      </c>
      <c r="R10" s="77">
        <f>SUM(R9:R9)</f>
        <v>481.18961538461537</v>
      </c>
      <c r="S10" s="77">
        <f>SUM(S9:S9)</f>
        <v>5819.6</v>
      </c>
      <c r="T10" s="77">
        <f>SUM(T9:T9)</f>
        <v>450.72</v>
      </c>
      <c r="U10" s="77">
        <f>SUM(U9:U9)</f>
        <v>16733.634615384613</v>
      </c>
      <c r="V10" s="90">
        <f>SUM(V9:V9)</f>
        <v>67924.01923076922</v>
      </c>
    </row>
    <row r="11" spans="1:22" x14ac:dyDescent="0.25">
      <c r="A11" s="66"/>
      <c r="B11" s="54"/>
      <c r="C11" s="54"/>
      <c r="D11" s="56"/>
      <c r="E11" s="54"/>
      <c r="F11" s="54"/>
      <c r="G11" s="53"/>
      <c r="H11" s="53"/>
      <c r="I11" s="55"/>
      <c r="J11" s="55"/>
      <c r="K11" s="53"/>
      <c r="L11" s="53"/>
      <c r="M11" s="53"/>
      <c r="N11" s="40"/>
      <c r="O11" s="40"/>
      <c r="P11" s="40"/>
      <c r="Q11" s="40"/>
      <c r="R11" s="40"/>
      <c r="S11" s="40"/>
      <c r="T11" s="40"/>
      <c r="U11" s="40"/>
      <c r="V11" s="40"/>
    </row>
    <row r="12" spans="1:22" x14ac:dyDescent="0.25">
      <c r="A12" s="69" t="s">
        <v>24</v>
      </c>
      <c r="B12" s="54"/>
      <c r="C12" s="54"/>
      <c r="D12" s="56"/>
      <c r="E12" s="54"/>
      <c r="F12" s="54"/>
      <c r="G12" s="53"/>
      <c r="H12" s="53"/>
      <c r="I12" s="55"/>
      <c r="J12" s="55"/>
      <c r="K12" s="53"/>
      <c r="L12" s="53"/>
      <c r="M12" s="53"/>
      <c r="N12" s="40"/>
      <c r="O12" s="73"/>
      <c r="P12" s="73"/>
      <c r="Q12" s="73"/>
      <c r="R12" s="73"/>
      <c r="S12" s="73"/>
      <c r="T12" s="73"/>
      <c r="U12" s="40"/>
      <c r="V12" s="40"/>
    </row>
    <row r="13" spans="1:22" x14ac:dyDescent="0.25">
      <c r="A13" s="40">
        <v>1</v>
      </c>
      <c r="B13" s="91" t="s">
        <v>83</v>
      </c>
      <c r="C13" s="54"/>
      <c r="D13" s="56"/>
      <c r="E13" s="54"/>
      <c r="F13" s="54"/>
      <c r="G13" s="53"/>
      <c r="H13" s="53"/>
      <c r="I13" s="55"/>
      <c r="J13" s="55"/>
      <c r="K13" s="53"/>
      <c r="L13" s="53"/>
      <c r="M13" s="53"/>
      <c r="N13" s="40"/>
      <c r="O13" s="40"/>
      <c r="P13" s="40"/>
      <c r="Q13" s="40"/>
      <c r="R13" s="40"/>
      <c r="S13" s="40"/>
      <c r="T13" s="40"/>
      <c r="U13" s="40"/>
      <c r="V13" s="40"/>
    </row>
    <row r="14" spans="1:22" x14ac:dyDescent="0.25">
      <c r="A14" s="40">
        <v>2</v>
      </c>
      <c r="B14" s="91" t="s">
        <v>74</v>
      </c>
      <c r="C14" s="54"/>
      <c r="D14" s="54"/>
      <c r="E14" s="54"/>
      <c r="F14" s="54"/>
      <c r="G14" s="53"/>
      <c r="H14" s="53"/>
      <c r="I14" s="55"/>
      <c r="J14" s="55"/>
      <c r="K14" s="53"/>
      <c r="L14" s="53"/>
      <c r="M14" s="53"/>
      <c r="N14" s="40"/>
      <c r="O14" s="40"/>
      <c r="P14" s="40"/>
      <c r="Q14" s="40"/>
      <c r="R14" s="40"/>
      <c r="S14" s="40"/>
      <c r="T14" s="40"/>
      <c r="U14" s="40"/>
      <c r="V14" s="40"/>
    </row>
    <row r="15" spans="1:22" x14ac:dyDescent="0.25">
      <c r="A15" s="40">
        <v>3</v>
      </c>
      <c r="B15" s="91" t="s">
        <v>75</v>
      </c>
      <c r="C15" s="54"/>
      <c r="D15" s="54"/>
      <c r="E15" s="54"/>
      <c r="F15" s="54"/>
      <c r="G15" s="53"/>
      <c r="H15" s="53"/>
      <c r="I15" s="55"/>
      <c r="J15" s="55"/>
      <c r="K15" s="53"/>
      <c r="L15" s="53"/>
      <c r="M15" s="53"/>
      <c r="N15" s="40"/>
      <c r="O15" s="40"/>
      <c r="P15" s="40"/>
      <c r="Q15" s="40"/>
      <c r="R15" s="40"/>
      <c r="S15" s="40"/>
      <c r="T15" s="40"/>
      <c r="U15" s="40"/>
      <c r="V15" s="40"/>
    </row>
    <row r="16" spans="1:22" x14ac:dyDescent="0.25">
      <c r="A16" s="40">
        <v>4</v>
      </c>
      <c r="B16" s="91" t="s">
        <v>76</v>
      </c>
      <c r="C16" s="54"/>
      <c r="D16" s="54"/>
      <c r="E16" s="54"/>
      <c r="F16" s="54"/>
      <c r="G16" s="53"/>
      <c r="H16" s="53"/>
      <c r="I16" s="55"/>
      <c r="J16" s="55"/>
      <c r="K16" s="53"/>
      <c r="L16" s="53"/>
      <c r="M16" s="53"/>
      <c r="N16" s="40"/>
      <c r="O16" s="40"/>
      <c r="P16" s="40"/>
      <c r="Q16" s="40"/>
      <c r="R16" s="40"/>
      <c r="S16" s="40"/>
      <c r="T16" s="40"/>
      <c r="U16" s="40"/>
      <c r="V16" s="40"/>
    </row>
    <row r="17" spans="1:22" x14ac:dyDescent="0.25">
      <c r="A17" s="40">
        <v>5</v>
      </c>
      <c r="B17" s="91" t="s">
        <v>80</v>
      </c>
      <c r="C17" s="54"/>
      <c r="D17" s="54"/>
      <c r="E17" s="54"/>
      <c r="F17" s="54"/>
      <c r="G17" s="106">
        <f>4*469</f>
        <v>1876</v>
      </c>
      <c r="H17" s="106"/>
      <c r="I17" s="106"/>
      <c r="J17" s="106"/>
      <c r="K17" s="106"/>
      <c r="L17" s="106"/>
      <c r="M17" s="53"/>
      <c r="N17" s="40"/>
      <c r="O17" s="40"/>
      <c r="P17" s="40"/>
      <c r="Q17" s="40"/>
      <c r="R17" s="40"/>
      <c r="S17" s="40"/>
      <c r="T17" s="40"/>
      <c r="U17" s="40"/>
      <c r="V17" s="40"/>
    </row>
    <row r="18" spans="1:22" x14ac:dyDescent="0.25">
      <c r="A18" s="40">
        <v>6</v>
      </c>
      <c r="B18" s="91" t="s">
        <v>81</v>
      </c>
      <c r="C18" s="54"/>
      <c r="D18" s="54"/>
      <c r="E18" s="54"/>
      <c r="F18" s="54"/>
      <c r="G18" s="109">
        <f>8*492.95</f>
        <v>3943.6</v>
      </c>
      <c r="H18" s="106"/>
      <c r="I18" s="106"/>
      <c r="J18" s="106"/>
      <c r="K18" s="106"/>
      <c r="L18" s="106"/>
      <c r="M18" s="53"/>
      <c r="N18" s="40"/>
      <c r="O18" s="40"/>
      <c r="P18" s="40"/>
      <c r="Q18" s="40"/>
      <c r="R18" s="40"/>
      <c r="S18" s="40"/>
      <c r="T18" s="40"/>
      <c r="U18" s="40"/>
      <c r="V18" s="40"/>
    </row>
    <row r="19" spans="1:22" x14ac:dyDescent="0.25">
      <c r="A19" s="40"/>
      <c r="B19" s="91"/>
      <c r="C19" s="54"/>
      <c r="D19" s="54"/>
      <c r="E19" s="54"/>
      <c r="F19" s="54"/>
      <c r="G19" s="110">
        <f>SUM(G17:G18)</f>
        <v>5819.6</v>
      </c>
      <c r="H19" s="106"/>
      <c r="I19" s="106"/>
      <c r="J19" s="106"/>
      <c r="K19" s="106"/>
      <c r="L19" s="106"/>
      <c r="M19" s="53"/>
      <c r="N19" s="40"/>
      <c r="O19" s="40"/>
      <c r="P19" s="40"/>
      <c r="Q19" s="40"/>
      <c r="R19" s="40"/>
      <c r="S19" s="40"/>
      <c r="T19" s="40"/>
      <c r="U19" s="40"/>
      <c r="V19" s="40"/>
    </row>
    <row r="20" spans="1:22" x14ac:dyDescent="0.25">
      <c r="A20" s="40"/>
      <c r="B20" s="91"/>
      <c r="C20" s="54"/>
      <c r="D20" s="54"/>
      <c r="E20" s="54"/>
      <c r="F20" s="54"/>
      <c r="G20" s="106"/>
      <c r="H20" s="106"/>
      <c r="I20" s="106"/>
      <c r="J20" s="106"/>
      <c r="K20" s="106"/>
      <c r="L20" s="106"/>
      <c r="M20" s="53"/>
      <c r="N20" s="40"/>
      <c r="O20" s="40"/>
      <c r="P20" s="40"/>
      <c r="Q20" s="40"/>
      <c r="R20" s="40"/>
      <c r="S20" s="40"/>
      <c r="T20" s="40"/>
      <c r="U20" s="40"/>
      <c r="V20" s="40"/>
    </row>
    <row r="21" spans="1:22" x14ac:dyDescent="0.25">
      <c r="A21" s="40"/>
      <c r="B21" s="91"/>
      <c r="C21" s="54"/>
      <c r="D21" s="54"/>
      <c r="E21" s="54"/>
      <c r="F21" s="54"/>
      <c r="G21" s="106"/>
      <c r="H21" s="106"/>
      <c r="I21" s="106"/>
      <c r="J21" s="106"/>
      <c r="K21" s="106"/>
      <c r="L21" s="106"/>
      <c r="M21" s="53"/>
      <c r="N21" s="40"/>
      <c r="O21" s="40"/>
      <c r="P21" s="40"/>
      <c r="Q21" s="40"/>
      <c r="R21" s="40"/>
      <c r="S21" s="40"/>
      <c r="T21" s="40"/>
      <c r="U21" s="40"/>
      <c r="V21" s="40"/>
    </row>
    <row r="22" spans="1:22" ht="24" customHeight="1" x14ac:dyDescent="0.25">
      <c r="A22" s="40">
        <v>5</v>
      </c>
      <c r="B22" s="70" t="s">
        <v>28</v>
      </c>
      <c r="C22" s="54"/>
      <c r="D22" s="56"/>
      <c r="E22" s="54"/>
      <c r="F22" s="54"/>
      <c r="G22" s="106"/>
      <c r="H22" s="106"/>
      <c r="I22" s="106"/>
      <c r="J22" s="106"/>
      <c r="K22" s="106"/>
      <c r="L22" s="106"/>
      <c r="M22" s="53"/>
      <c r="N22" s="40"/>
      <c r="O22" s="40"/>
      <c r="P22" s="40"/>
      <c r="Q22" s="40"/>
      <c r="R22" s="40"/>
      <c r="S22" s="40"/>
      <c r="T22" s="40"/>
      <c r="U22" s="40"/>
      <c r="V22" s="40"/>
    </row>
    <row r="23" spans="1:22" x14ac:dyDescent="0.25">
      <c r="A23" s="53"/>
      <c r="B23" s="53"/>
      <c r="C23" s="53"/>
      <c r="D23" s="57"/>
      <c r="E23" s="53"/>
      <c r="F23" s="53"/>
      <c r="G23" s="106"/>
      <c r="H23" s="106"/>
      <c r="I23" s="106"/>
      <c r="J23" s="106"/>
      <c r="K23" s="106"/>
      <c r="L23" s="106"/>
      <c r="M23" s="53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8" customHeight="1" x14ac:dyDescent="0.25">
      <c r="A24" s="40">
        <v>6</v>
      </c>
      <c r="B24" s="85" t="s">
        <v>77</v>
      </c>
      <c r="C24" s="40"/>
      <c r="D24" s="40"/>
      <c r="E24" s="40"/>
      <c r="F24" s="40"/>
      <c r="G24" s="106"/>
      <c r="H24" s="106"/>
      <c r="I24" s="106"/>
      <c r="J24" s="106"/>
      <c r="K24" s="106"/>
      <c r="L24" s="106"/>
      <c r="M24" s="53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8" customHeight="1" x14ac:dyDescent="0.25">
      <c r="A25" s="40"/>
      <c r="B25" s="67"/>
      <c r="C25" s="40"/>
      <c r="D25" s="40"/>
      <c r="E25" s="40"/>
      <c r="F25" s="40"/>
      <c r="G25" s="106"/>
      <c r="H25" s="106"/>
      <c r="I25" s="106"/>
      <c r="J25" s="106"/>
      <c r="K25" s="106"/>
      <c r="L25" s="106"/>
      <c r="M25" s="53"/>
      <c r="N25" s="40"/>
      <c r="O25" s="40"/>
      <c r="P25" s="40"/>
      <c r="Q25" s="40"/>
      <c r="R25" s="40"/>
      <c r="S25" s="40"/>
      <c r="T25" s="40"/>
      <c r="U25" s="40"/>
      <c r="V25" s="40"/>
    </row>
    <row r="26" spans="1:22" ht="18" customHeight="1" x14ac:dyDescent="0.25">
      <c r="A26" s="40"/>
      <c r="B26" s="67"/>
      <c r="C26" s="40"/>
      <c r="D26" s="40"/>
      <c r="E26" s="40"/>
      <c r="F26" s="40"/>
      <c r="G26" s="106"/>
      <c r="H26" s="106"/>
      <c r="I26" s="106"/>
      <c r="J26" s="106"/>
      <c r="K26" s="106"/>
      <c r="L26" s="106"/>
      <c r="M26" s="53"/>
      <c r="N26" s="40"/>
      <c r="O26" s="40"/>
      <c r="P26" s="40"/>
      <c r="Q26" s="40"/>
      <c r="R26" s="40"/>
      <c r="S26" s="40"/>
      <c r="T26" s="40"/>
      <c r="U26" s="40"/>
      <c r="V26" s="40"/>
    </row>
    <row r="27" spans="1:22" x14ac:dyDescent="0.25">
      <c r="G27" s="107"/>
      <c r="H27" s="107"/>
      <c r="I27" s="107"/>
      <c r="J27" s="107"/>
      <c r="K27" s="108"/>
      <c r="L27" s="108"/>
      <c r="M27" s="87"/>
      <c r="N27" s="87"/>
      <c r="O27" s="87"/>
      <c r="P27" s="87"/>
      <c r="Q27" s="87"/>
      <c r="R27" s="87"/>
      <c r="S27" s="87"/>
      <c r="T27" s="87"/>
    </row>
    <row r="28" spans="1:22" x14ac:dyDescent="0.25">
      <c r="K28" s="87"/>
      <c r="L28" s="87"/>
      <c r="M28" s="87"/>
      <c r="N28" s="87"/>
      <c r="O28" s="87"/>
      <c r="P28" s="87"/>
      <c r="Q28" s="87"/>
      <c r="R28" s="87"/>
      <c r="S28" s="87"/>
      <c r="T28" s="87"/>
    </row>
    <row r="29" spans="1:22" x14ac:dyDescent="0.25">
      <c r="K29" s="87"/>
      <c r="L29" s="87"/>
      <c r="M29" s="87"/>
      <c r="N29" s="87"/>
      <c r="O29" s="87"/>
      <c r="P29" s="87"/>
      <c r="Q29" s="87"/>
      <c r="R29" s="87"/>
      <c r="S29" s="87"/>
      <c r="T29" s="87"/>
    </row>
  </sheetData>
  <mergeCells count="8">
    <mergeCell ref="S7:T7"/>
    <mergeCell ref="O7:R7"/>
    <mergeCell ref="G7:H7"/>
    <mergeCell ref="A1:U1"/>
    <mergeCell ref="A2:U2"/>
    <mergeCell ref="A3:U3"/>
    <mergeCell ref="A4:U4"/>
    <mergeCell ref="A5:U5"/>
  </mergeCells>
  <pageMargins left="0.7" right="0.7" top="0.75" bottom="0.75" header="0.3" footer="0.3"/>
  <pageSetup paperSize="5" scale="67" fitToHeight="0" orientation="landscape" r:id="rId1"/>
  <headerFooter>
    <oddFooter>&amp;RPrepared by Mike Escaname 
HCHHSD 
05/31/14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3" r:id="rId4">
          <objectPr defaultSize="0" autoPict="0" r:id="rId5">
            <anchor moveWithCells="1">
              <from>
                <xdr:col>3</xdr:col>
                <xdr:colOff>0</xdr:colOff>
                <xdr:row>23</xdr:row>
                <xdr:rowOff>0</xdr:rowOff>
              </from>
              <to>
                <xdr:col>3</xdr:col>
                <xdr:colOff>714375</xdr:colOff>
                <xdr:row>24</xdr:row>
                <xdr:rowOff>9525</xdr:rowOff>
              </to>
            </anchor>
          </objectPr>
        </oleObject>
      </mc:Choice>
      <mc:Fallback>
        <oleObject progId="Acrobat Document" dvAspect="DVASPECT_ICON" shapeId="2053" r:id="rId4"/>
      </mc:Fallback>
    </mc:AlternateContent>
    <mc:AlternateContent xmlns:mc="http://schemas.openxmlformats.org/markup-compatibility/2006">
      <mc:Choice Requires="x14">
        <oleObject progId="Acrobat Document" dvAspect="DVASPECT_ICON" shapeId="2054" r:id="rId6">
          <objectPr defaultSize="0" autoPict="0" r:id="rId5">
            <anchor moveWithCells="1">
              <from>
                <xdr:col>3</xdr:col>
                <xdr:colOff>0</xdr:colOff>
                <xdr:row>21</xdr:row>
                <xdr:rowOff>0</xdr:rowOff>
              </from>
              <to>
                <xdr:col>3</xdr:col>
                <xdr:colOff>714375</xdr:colOff>
                <xdr:row>22</xdr:row>
                <xdr:rowOff>28575</xdr:rowOff>
              </to>
            </anchor>
          </objectPr>
        </oleObject>
      </mc:Choice>
      <mc:Fallback>
        <oleObject progId="Acrobat Document" dvAspect="DVASPECT_ICON" shapeId="205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0" workbookViewId="0">
      <selection activeCell="K29" sqref="K29"/>
    </sheetView>
  </sheetViews>
  <sheetFormatPr defaultRowHeight="15" x14ac:dyDescent="0.25"/>
  <cols>
    <col min="2" max="2" width="22" customWidth="1"/>
    <col min="3" max="3" width="11.42578125" customWidth="1"/>
    <col min="5" max="5" width="1.7109375" customWidth="1"/>
    <col min="6" max="6" width="8.7109375" customWidth="1"/>
    <col min="7" max="7" width="22" customWidth="1"/>
    <col min="8" max="8" width="10.140625" customWidth="1"/>
  </cols>
  <sheetData>
    <row r="1" spans="1:9" x14ac:dyDescent="0.25">
      <c r="A1" s="4" t="s">
        <v>0</v>
      </c>
      <c r="B1" s="40"/>
      <c r="C1" s="40"/>
      <c r="D1" s="40"/>
      <c r="E1" s="5"/>
      <c r="F1" s="4" t="s">
        <v>30</v>
      </c>
      <c r="G1" s="40"/>
      <c r="H1" s="40"/>
      <c r="I1" s="40"/>
    </row>
    <row r="2" spans="1:9" x14ac:dyDescent="0.25">
      <c r="A2" s="62" t="s">
        <v>31</v>
      </c>
      <c r="B2" s="40"/>
      <c r="C2" s="40"/>
      <c r="D2" s="40"/>
      <c r="E2" s="5"/>
      <c r="F2" s="40"/>
      <c r="G2" s="40"/>
      <c r="H2" s="40"/>
      <c r="I2" s="40"/>
    </row>
    <row r="3" spans="1:9" x14ac:dyDescent="0.25">
      <c r="A3" s="40"/>
      <c r="B3" s="40"/>
      <c r="C3" s="40"/>
      <c r="D3" s="40"/>
      <c r="E3" s="5"/>
      <c r="F3" s="40"/>
      <c r="G3" s="40"/>
      <c r="H3" s="40"/>
      <c r="I3" s="40"/>
    </row>
    <row r="4" spans="1:9" ht="26.25" x14ac:dyDescent="0.25">
      <c r="A4" s="6" t="s">
        <v>1</v>
      </c>
      <c r="B4" s="44" t="s">
        <v>2</v>
      </c>
      <c r="C4" s="1" t="s">
        <v>3</v>
      </c>
      <c r="D4" s="44" t="s">
        <v>4</v>
      </c>
      <c r="E4" s="7"/>
      <c r="F4" s="6" t="s">
        <v>1</v>
      </c>
      <c r="G4" s="44" t="s">
        <v>2</v>
      </c>
      <c r="H4" s="1" t="s">
        <v>3</v>
      </c>
      <c r="I4" s="44" t="s">
        <v>4</v>
      </c>
    </row>
    <row r="5" spans="1:9" x14ac:dyDescent="0.25">
      <c r="A5" s="8"/>
      <c r="B5" s="9"/>
      <c r="C5" s="10"/>
      <c r="D5" s="11"/>
      <c r="E5" s="5"/>
      <c r="F5" s="12">
        <v>1</v>
      </c>
      <c r="G5" s="80" t="s">
        <v>32</v>
      </c>
      <c r="H5" s="13">
        <v>42013</v>
      </c>
      <c r="I5" s="12">
        <v>10</v>
      </c>
    </row>
    <row r="6" spans="1:9" x14ac:dyDescent="0.25">
      <c r="A6" s="14"/>
      <c r="B6" s="15"/>
      <c r="C6" s="16"/>
      <c r="D6" s="17"/>
      <c r="E6" s="5"/>
      <c r="F6" s="18">
        <v>2</v>
      </c>
      <c r="G6" s="81" t="s">
        <v>33</v>
      </c>
      <c r="H6" s="19">
        <v>42027</v>
      </c>
      <c r="I6" s="18">
        <v>10</v>
      </c>
    </row>
    <row r="7" spans="1:9" x14ac:dyDescent="0.25">
      <c r="A7" s="14"/>
      <c r="B7" s="15"/>
      <c r="C7" s="16"/>
      <c r="D7" s="17"/>
      <c r="E7" s="5"/>
      <c r="F7" s="18">
        <v>3</v>
      </c>
      <c r="G7" s="81" t="s">
        <v>34</v>
      </c>
      <c r="H7" s="19">
        <v>42041</v>
      </c>
      <c r="I7" s="18">
        <v>10</v>
      </c>
    </row>
    <row r="8" spans="1:9" x14ac:dyDescent="0.25">
      <c r="A8" s="14"/>
      <c r="B8" s="15"/>
      <c r="C8" s="16"/>
      <c r="D8" s="17"/>
      <c r="E8" s="5"/>
      <c r="F8" s="18">
        <v>4</v>
      </c>
      <c r="G8" s="81" t="s">
        <v>35</v>
      </c>
      <c r="H8" s="19">
        <v>42055</v>
      </c>
      <c r="I8" s="18">
        <v>10</v>
      </c>
    </row>
    <row r="9" spans="1:9" x14ac:dyDescent="0.25">
      <c r="A9" s="14"/>
      <c r="B9" s="15"/>
      <c r="C9" s="16"/>
      <c r="D9" s="17"/>
      <c r="E9" s="5"/>
      <c r="F9" s="18">
        <v>5</v>
      </c>
      <c r="G9" s="81" t="s">
        <v>36</v>
      </c>
      <c r="H9" s="19">
        <v>42069</v>
      </c>
      <c r="I9" s="18">
        <v>10</v>
      </c>
    </row>
    <row r="10" spans="1:9" x14ac:dyDescent="0.25">
      <c r="A10" s="14"/>
      <c r="B10" s="15"/>
      <c r="C10" s="16"/>
      <c r="D10" s="17"/>
      <c r="E10" s="5"/>
      <c r="F10" s="18">
        <v>6</v>
      </c>
      <c r="G10" s="81" t="s">
        <v>37</v>
      </c>
      <c r="H10" s="19">
        <v>42083</v>
      </c>
      <c r="I10" s="18">
        <v>10</v>
      </c>
    </row>
    <row r="11" spans="1:9" x14ac:dyDescent="0.25">
      <c r="A11" s="14"/>
      <c r="B11" s="15"/>
      <c r="C11" s="16"/>
      <c r="D11" s="17"/>
      <c r="E11" s="5"/>
      <c r="F11" s="18">
        <v>7</v>
      </c>
      <c r="G11" s="81" t="s">
        <v>38</v>
      </c>
      <c r="H11" s="19">
        <v>42097</v>
      </c>
      <c r="I11" s="18">
        <v>10</v>
      </c>
    </row>
    <row r="12" spans="1:9" x14ac:dyDescent="0.25">
      <c r="A12" s="14"/>
      <c r="B12" s="15"/>
      <c r="C12" s="16"/>
      <c r="D12" s="17"/>
      <c r="E12" s="5"/>
      <c r="F12" s="18">
        <v>8</v>
      </c>
      <c r="G12" s="81" t="s">
        <v>39</v>
      </c>
      <c r="H12" s="19">
        <v>42111</v>
      </c>
      <c r="I12" s="18">
        <v>10</v>
      </c>
    </row>
    <row r="13" spans="1:9" x14ac:dyDescent="0.25">
      <c r="A13" s="14"/>
      <c r="B13" s="15"/>
      <c r="C13" s="16"/>
      <c r="D13" s="17"/>
      <c r="E13" s="5"/>
      <c r="F13" s="18">
        <v>9</v>
      </c>
      <c r="G13" s="81" t="s">
        <v>40</v>
      </c>
      <c r="H13" s="19">
        <v>42125</v>
      </c>
      <c r="I13" s="18">
        <v>10</v>
      </c>
    </row>
    <row r="14" spans="1:9" x14ac:dyDescent="0.25">
      <c r="A14" s="14"/>
      <c r="B14" s="15"/>
      <c r="C14" s="16"/>
      <c r="D14" s="17"/>
      <c r="E14" s="5"/>
      <c r="F14" s="18">
        <v>10</v>
      </c>
      <c r="G14" s="81" t="s">
        <v>41</v>
      </c>
      <c r="H14" s="19">
        <v>42139</v>
      </c>
      <c r="I14" s="18">
        <v>10</v>
      </c>
    </row>
    <row r="15" spans="1:9" x14ac:dyDescent="0.25">
      <c r="A15" s="14"/>
      <c r="B15" s="15"/>
      <c r="C15" s="16"/>
      <c r="D15" s="17"/>
      <c r="E15" s="5"/>
      <c r="F15" s="18">
        <v>11</v>
      </c>
      <c r="G15" s="81" t="s">
        <v>42</v>
      </c>
      <c r="H15" s="19">
        <v>42153</v>
      </c>
      <c r="I15" s="18">
        <v>10</v>
      </c>
    </row>
    <row r="16" spans="1:9" x14ac:dyDescent="0.25">
      <c r="A16" s="14"/>
      <c r="B16" s="15"/>
      <c r="C16" s="16"/>
      <c r="D16" s="17"/>
      <c r="E16" s="5"/>
      <c r="F16" s="18">
        <v>12</v>
      </c>
      <c r="G16" s="81" t="s">
        <v>43</v>
      </c>
      <c r="H16" s="19">
        <v>42167</v>
      </c>
      <c r="I16" s="18">
        <v>10</v>
      </c>
    </row>
    <row r="17" spans="1:10" x14ac:dyDescent="0.25">
      <c r="A17" s="14"/>
      <c r="B17" s="15"/>
      <c r="C17" s="16"/>
      <c r="D17" s="17"/>
      <c r="E17" s="5"/>
      <c r="F17" s="18">
        <v>13</v>
      </c>
      <c r="G17" s="81" t="s">
        <v>44</v>
      </c>
      <c r="H17" s="19">
        <v>42181</v>
      </c>
      <c r="I17" s="18">
        <v>10</v>
      </c>
      <c r="J17" s="40"/>
    </row>
    <row r="18" spans="1:10" x14ac:dyDescent="0.25">
      <c r="A18" s="14"/>
      <c r="B18" s="15"/>
      <c r="C18" s="16"/>
      <c r="D18" s="17"/>
      <c r="E18" s="5"/>
      <c r="F18" s="18">
        <v>14</v>
      </c>
      <c r="G18" s="81" t="s">
        <v>45</v>
      </c>
      <c r="H18" s="19">
        <v>42195</v>
      </c>
      <c r="I18" s="18">
        <v>10</v>
      </c>
      <c r="J18" s="40"/>
    </row>
    <row r="19" spans="1:10" x14ac:dyDescent="0.25">
      <c r="A19" s="14"/>
      <c r="B19" s="15"/>
      <c r="C19" s="16"/>
      <c r="D19" s="17"/>
      <c r="E19" s="5"/>
      <c r="F19" s="18">
        <v>15</v>
      </c>
      <c r="G19" s="81" t="s">
        <v>46</v>
      </c>
      <c r="H19" s="19">
        <v>42209</v>
      </c>
      <c r="I19" s="18">
        <v>10</v>
      </c>
      <c r="J19" s="40"/>
    </row>
    <row r="20" spans="1:10" x14ac:dyDescent="0.25">
      <c r="A20" s="14"/>
      <c r="B20" s="15"/>
      <c r="C20" s="16"/>
      <c r="D20" s="17"/>
      <c r="E20" s="5"/>
      <c r="F20" s="18">
        <v>16</v>
      </c>
      <c r="G20" s="81" t="s">
        <v>47</v>
      </c>
      <c r="H20" s="19">
        <v>42223</v>
      </c>
      <c r="I20" s="18">
        <v>10</v>
      </c>
      <c r="J20" s="40"/>
    </row>
    <row r="21" spans="1:10" x14ac:dyDescent="0.25">
      <c r="A21" s="20"/>
      <c r="B21" s="21"/>
      <c r="C21" s="22"/>
      <c r="D21" s="23"/>
      <c r="E21" s="5"/>
      <c r="F21" s="18">
        <v>17</v>
      </c>
      <c r="G21" s="81" t="s">
        <v>48</v>
      </c>
      <c r="H21" s="19">
        <v>42237</v>
      </c>
      <c r="I21" s="18">
        <v>10</v>
      </c>
      <c r="J21" s="40"/>
    </row>
    <row r="22" spans="1:10" x14ac:dyDescent="0.25">
      <c r="A22" s="20"/>
      <c r="B22" s="21"/>
      <c r="C22" s="22"/>
      <c r="D22" s="23"/>
      <c r="E22" s="5"/>
      <c r="F22" s="18">
        <v>18</v>
      </c>
      <c r="G22" s="81" t="s">
        <v>49</v>
      </c>
      <c r="H22" s="19">
        <v>42251</v>
      </c>
      <c r="I22" s="18">
        <v>10</v>
      </c>
      <c r="J22" s="40"/>
    </row>
    <row r="23" spans="1:10" x14ac:dyDescent="0.25">
      <c r="A23" s="20">
        <v>19</v>
      </c>
      <c r="B23" s="82" t="s">
        <v>50</v>
      </c>
      <c r="C23" s="22">
        <v>41901</v>
      </c>
      <c r="D23" s="23">
        <v>5</v>
      </c>
      <c r="E23" s="5"/>
      <c r="F23" s="18">
        <v>19</v>
      </c>
      <c r="G23" s="81" t="s">
        <v>51</v>
      </c>
      <c r="H23" s="19">
        <v>42265</v>
      </c>
      <c r="I23" s="24">
        <v>6</v>
      </c>
      <c r="J23" s="25" t="s">
        <v>52</v>
      </c>
    </row>
    <row r="24" spans="1:10" x14ac:dyDescent="0.25">
      <c r="A24" s="26">
        <v>19</v>
      </c>
      <c r="B24" s="81" t="s">
        <v>53</v>
      </c>
      <c r="C24" s="27">
        <v>41901</v>
      </c>
      <c r="D24" s="28">
        <v>5</v>
      </c>
      <c r="E24" s="5"/>
      <c r="F24" s="21"/>
      <c r="G24" s="21"/>
      <c r="H24" s="15"/>
      <c r="I24" s="15"/>
      <c r="J24" s="40"/>
    </row>
    <row r="25" spans="1:10" x14ac:dyDescent="0.25">
      <c r="A25" s="26">
        <v>20</v>
      </c>
      <c r="B25" s="81" t="s">
        <v>54</v>
      </c>
      <c r="C25" s="27">
        <v>41915</v>
      </c>
      <c r="D25" s="28">
        <v>10</v>
      </c>
      <c r="E25" s="5"/>
      <c r="F25" s="15"/>
      <c r="G25" s="15"/>
      <c r="H25" s="15"/>
      <c r="I25" s="15"/>
      <c r="J25" s="40"/>
    </row>
    <row r="26" spans="1:10" x14ac:dyDescent="0.25">
      <c r="A26" s="26">
        <v>21</v>
      </c>
      <c r="B26" s="81" t="s">
        <v>55</v>
      </c>
      <c r="C26" s="27">
        <v>41929</v>
      </c>
      <c r="D26" s="28">
        <v>10</v>
      </c>
      <c r="E26" s="5"/>
      <c r="F26" s="15"/>
      <c r="G26" s="15"/>
      <c r="H26" s="15"/>
      <c r="I26" s="15"/>
      <c r="J26" s="40"/>
    </row>
    <row r="27" spans="1:10" x14ac:dyDescent="0.25">
      <c r="A27" s="26">
        <v>22</v>
      </c>
      <c r="B27" s="81" t="s">
        <v>56</v>
      </c>
      <c r="C27" s="27">
        <v>41943</v>
      </c>
      <c r="D27" s="28">
        <v>10</v>
      </c>
      <c r="E27" s="5"/>
      <c r="F27" s="15"/>
      <c r="G27" s="15"/>
      <c r="H27" s="15"/>
      <c r="I27" s="15"/>
      <c r="J27" s="40"/>
    </row>
    <row r="28" spans="1:10" x14ac:dyDescent="0.25">
      <c r="A28" s="26">
        <v>23</v>
      </c>
      <c r="B28" s="81" t="s">
        <v>57</v>
      </c>
      <c r="C28" s="27">
        <v>41957</v>
      </c>
      <c r="D28" s="28">
        <v>10</v>
      </c>
      <c r="E28" s="5"/>
      <c r="F28" s="15"/>
      <c r="G28" s="15"/>
      <c r="H28" s="15"/>
      <c r="I28" s="15"/>
      <c r="J28" s="40"/>
    </row>
    <row r="29" spans="1:10" x14ac:dyDescent="0.25">
      <c r="A29" s="26">
        <v>24</v>
      </c>
      <c r="B29" s="83" t="s">
        <v>58</v>
      </c>
      <c r="C29" s="27">
        <v>41969</v>
      </c>
      <c r="D29" s="28">
        <v>10</v>
      </c>
      <c r="E29" s="5"/>
      <c r="F29" s="15"/>
      <c r="G29" s="15"/>
      <c r="H29" s="15"/>
      <c r="I29" s="15"/>
      <c r="J29" s="40"/>
    </row>
    <row r="30" spans="1:10" x14ac:dyDescent="0.25">
      <c r="A30" s="26">
        <v>25</v>
      </c>
      <c r="B30" s="81" t="s">
        <v>59</v>
      </c>
      <c r="C30" s="27">
        <v>41985</v>
      </c>
      <c r="D30" s="28">
        <v>10</v>
      </c>
      <c r="E30" s="5"/>
      <c r="F30" s="15"/>
      <c r="G30" s="15"/>
      <c r="H30" s="15"/>
      <c r="I30" s="15"/>
      <c r="J30" s="40"/>
    </row>
    <row r="31" spans="1:10" x14ac:dyDescent="0.25">
      <c r="A31" s="29">
        <v>26</v>
      </c>
      <c r="B31" s="84" t="s">
        <v>60</v>
      </c>
      <c r="C31" s="30">
        <v>41997</v>
      </c>
      <c r="D31" s="31">
        <v>10</v>
      </c>
      <c r="E31" s="5"/>
      <c r="F31" s="2"/>
      <c r="G31" s="2"/>
      <c r="H31" s="2"/>
      <c r="I31" s="2"/>
      <c r="J31" s="40"/>
    </row>
    <row r="33" spans="1:8" x14ac:dyDescent="0.25">
      <c r="A33" s="32"/>
      <c r="B33" s="32"/>
      <c r="C33" s="32"/>
      <c r="D33" s="32"/>
      <c r="E33" s="40"/>
      <c r="F33" s="40"/>
      <c r="G33" s="40"/>
      <c r="H33" s="40"/>
    </row>
    <row r="34" spans="1:8" x14ac:dyDescent="0.25">
      <c r="A34" s="32"/>
      <c r="B34" s="32"/>
      <c r="C34" s="32"/>
      <c r="D34" s="32"/>
      <c r="E34" s="40"/>
      <c r="F34" s="53"/>
      <c r="G34" s="53"/>
      <c r="H34" s="40"/>
    </row>
    <row r="35" spans="1:8" x14ac:dyDescent="0.25">
      <c r="A35" s="40"/>
      <c r="B35" s="85" t="s">
        <v>61</v>
      </c>
      <c r="C35" s="40"/>
      <c r="D35" s="86">
        <f>75+13</f>
        <v>88</v>
      </c>
      <c r="E35" s="40"/>
      <c r="F35" s="53"/>
      <c r="G35" s="53"/>
      <c r="H35" s="40"/>
    </row>
    <row r="36" spans="1:8" x14ac:dyDescent="0.25">
      <c r="A36" s="40"/>
      <c r="B36" s="85" t="s">
        <v>62</v>
      </c>
      <c r="C36" s="40"/>
      <c r="D36" s="3">
        <f>7+166</f>
        <v>173</v>
      </c>
      <c r="E36" s="40"/>
      <c r="F36" s="53"/>
      <c r="G36" s="53"/>
      <c r="H36" s="40"/>
    </row>
    <row r="37" spans="1:8" x14ac:dyDescent="0.25">
      <c r="A37" s="40"/>
      <c r="B37" s="40"/>
      <c r="C37" s="40"/>
      <c r="D37" s="33">
        <f>SUM(D35:D36)</f>
        <v>261</v>
      </c>
      <c r="E37" s="40"/>
      <c r="F37" s="53"/>
      <c r="G37" s="53"/>
      <c r="H37" s="40"/>
    </row>
    <row r="38" spans="1:8" x14ac:dyDescent="0.25">
      <c r="A38" s="40"/>
      <c r="B38" s="40"/>
      <c r="C38" s="85" t="s">
        <v>5</v>
      </c>
      <c r="D38" s="3">
        <v>8</v>
      </c>
      <c r="E38" s="40"/>
      <c r="F38" s="34"/>
      <c r="G38" s="53"/>
      <c r="H38" s="40"/>
    </row>
    <row r="39" spans="1:8" ht="15.75" thickBot="1" x14ac:dyDescent="0.3">
      <c r="A39" s="40"/>
      <c r="B39" s="35" t="s">
        <v>6</v>
      </c>
      <c r="C39" s="35"/>
      <c r="D39" s="36">
        <f>D37*D38</f>
        <v>2088</v>
      </c>
      <c r="E39" s="40"/>
      <c r="F39" s="53"/>
      <c r="G39" s="53"/>
      <c r="H39" s="40"/>
    </row>
    <row r="40" spans="1:8" ht="15.75" thickTop="1" x14ac:dyDescent="0.25">
      <c r="A40" s="40"/>
      <c r="B40" s="40"/>
      <c r="C40" s="40"/>
      <c r="D40" s="40"/>
      <c r="E40" s="40"/>
      <c r="F40" s="37"/>
      <c r="G40" s="38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3" t="s">
        <v>7</v>
      </c>
    </row>
    <row r="42" spans="1:8" x14ac:dyDescent="0.25">
      <c r="A42" s="40"/>
      <c r="B42" s="40" t="s">
        <v>8</v>
      </c>
      <c r="C42" s="40"/>
      <c r="D42" s="40"/>
      <c r="E42" s="40"/>
      <c r="F42" s="33">
        <f>SUM(D35)</f>
        <v>88</v>
      </c>
      <c r="G42" s="40" t="s">
        <v>63</v>
      </c>
      <c r="H42" s="40">
        <f>F42*8</f>
        <v>704</v>
      </c>
    </row>
    <row r="43" spans="1:8" x14ac:dyDescent="0.25">
      <c r="A43" s="40"/>
      <c r="B43" s="40" t="s">
        <v>64</v>
      </c>
      <c r="C43" s="40"/>
      <c r="D43" s="40"/>
      <c r="E43" s="40"/>
      <c r="F43" s="3">
        <f>SUM(D36)</f>
        <v>173</v>
      </c>
      <c r="G43" s="40" t="s">
        <v>63</v>
      </c>
      <c r="H43" s="3">
        <f>F43*8</f>
        <v>1384</v>
      </c>
    </row>
    <row r="44" spans="1:8" x14ac:dyDescent="0.25">
      <c r="A44" s="40"/>
      <c r="B44" s="40"/>
      <c r="C44" s="40"/>
      <c r="D44" s="40"/>
      <c r="E44" s="40"/>
      <c r="F44" s="33">
        <f>SUM(F42:F43)</f>
        <v>261</v>
      </c>
      <c r="G44" s="40"/>
      <c r="H44" s="39">
        <f>SUM(H42:H43)</f>
        <v>2088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Schedule Budget</vt:lpstr>
      <vt:lpstr>FY 15 Work Hours</vt:lpstr>
      <vt:lpstr>Sheet3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2014-05-13T16:16:55Z</cp:lastPrinted>
  <dcterms:created xsi:type="dcterms:W3CDTF">2013-04-08T14:49:03Z</dcterms:created>
  <dcterms:modified xsi:type="dcterms:W3CDTF">2014-05-31T15:04:27Z</dcterms:modified>
</cp:coreProperties>
</file>