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TRICIA RAMOS\1. Salary Related\2022 Fiscal Notes\"/>
    </mc:Choice>
  </mc:AlternateContent>
  <bookViews>
    <workbookView xWindow="600" yWindow="345" windowWidth="19440" windowHeight="11040"/>
  </bookViews>
  <sheets>
    <sheet name="140" sheetId="22" r:id="rId1"/>
    <sheet name="250" sheetId="23" r:id="rId2"/>
    <sheet name="280" sheetId="24" r:id="rId3"/>
    <sheet name="130" sheetId="25" r:id="rId4"/>
    <sheet name="070" sheetId="27" r:id="rId5"/>
    <sheet name="021" sheetId="26" r:id="rId6"/>
  </sheets>
  <definedNames>
    <definedName name="_xlnm.Print_Area" localSheetId="5">'021'!$A$1:$I$52</definedName>
    <definedName name="_xlnm.Print_Area" localSheetId="4">'070'!$A$1:$I$52</definedName>
    <definedName name="_xlnm.Print_Area" localSheetId="3">'130'!$A$1:$I$58</definedName>
    <definedName name="_xlnm.Print_Area" localSheetId="0">'140'!$A$1:$I$58</definedName>
    <definedName name="_xlnm.Print_Area" localSheetId="1">'250'!$A$1:$I$58</definedName>
    <definedName name="_xlnm.Print_Area" localSheetId="2">'280'!$A$1:$I$56</definedName>
  </definedNames>
  <calcPr calcId="152511"/>
</workbook>
</file>

<file path=xl/calcChain.xml><?xml version="1.0" encoding="utf-8"?>
<calcChain xmlns="http://schemas.openxmlformats.org/spreadsheetml/2006/main">
  <c r="Q38" i="27" l="1"/>
  <c r="Q37" i="27"/>
  <c r="P37" i="27"/>
  <c r="P36" i="27"/>
  <c r="H36" i="27"/>
  <c r="Q35" i="27"/>
  <c r="P35" i="27"/>
  <c r="N35" i="27"/>
  <c r="P34" i="27"/>
  <c r="H34" i="27"/>
  <c r="T33" i="27"/>
  <c r="P33" i="27"/>
  <c r="N33" i="27"/>
  <c r="H33" i="27"/>
  <c r="D33" i="27"/>
  <c r="D34" i="27" s="1"/>
  <c r="D35" i="27" s="1"/>
  <c r="D36" i="27" s="1"/>
  <c r="D37" i="27" s="1"/>
  <c r="D38" i="27" s="1"/>
  <c r="B33" i="27"/>
  <c r="B34" i="27" s="1"/>
  <c r="B35" i="27" s="1"/>
  <c r="B36" i="27" s="1"/>
  <c r="B37" i="27" s="1"/>
  <c r="B38" i="27" s="1"/>
  <c r="T32" i="27"/>
  <c r="Q32" i="27"/>
  <c r="N32" i="27"/>
  <c r="K32" i="27"/>
  <c r="P30" i="27"/>
  <c r="P29" i="27"/>
  <c r="Q28" i="27"/>
  <c r="P28" i="27"/>
  <c r="N28" i="27"/>
  <c r="T27" i="27"/>
  <c r="T28" i="27" s="1"/>
  <c r="G25" i="27"/>
  <c r="F25" i="27"/>
  <c r="H18" i="27"/>
  <c r="H17" i="27"/>
  <c r="H25" i="27" s="1"/>
  <c r="K29" i="27" s="1"/>
  <c r="Q38" i="26"/>
  <c r="Q37" i="26"/>
  <c r="P37" i="26"/>
  <c r="P36" i="26"/>
  <c r="H36" i="26"/>
  <c r="Q35" i="26"/>
  <c r="P35" i="26"/>
  <c r="N35" i="26"/>
  <c r="P34" i="26"/>
  <c r="H34" i="26"/>
  <c r="T33" i="26"/>
  <c r="P33" i="26"/>
  <c r="N33" i="26"/>
  <c r="H33" i="26"/>
  <c r="D33" i="26"/>
  <c r="D34" i="26" s="1"/>
  <c r="D35" i="26" s="1"/>
  <c r="D36" i="26" s="1"/>
  <c r="D37" i="26" s="1"/>
  <c r="D38" i="26" s="1"/>
  <c r="B33" i="26"/>
  <c r="B34" i="26" s="1"/>
  <c r="B35" i="26" s="1"/>
  <c r="B36" i="26" s="1"/>
  <c r="B37" i="26" s="1"/>
  <c r="B38" i="26" s="1"/>
  <c r="T32" i="26"/>
  <c r="Q32" i="26"/>
  <c r="N32" i="26"/>
  <c r="K32" i="26" s="1"/>
  <c r="P30" i="26"/>
  <c r="P29" i="26"/>
  <c r="Q28" i="26"/>
  <c r="P28" i="26"/>
  <c r="N28" i="26"/>
  <c r="T27" i="26"/>
  <c r="T35" i="26" s="1"/>
  <c r="G25" i="26"/>
  <c r="F25" i="26"/>
  <c r="H17" i="26"/>
  <c r="H25" i="26" s="1"/>
  <c r="K29" i="26" s="1"/>
  <c r="Q29" i="27" l="1"/>
  <c r="R29" i="27" s="1"/>
  <c r="L29" i="27"/>
  <c r="T35" i="27"/>
  <c r="L29" i="26"/>
  <c r="Q29" i="26"/>
  <c r="R29" i="26" s="1"/>
  <c r="T28" i="26"/>
  <c r="H30" i="25"/>
  <c r="H29" i="25"/>
  <c r="H28" i="25"/>
  <c r="H27" i="25"/>
  <c r="H26" i="25"/>
  <c r="H25" i="25"/>
  <c r="H24" i="25"/>
  <c r="H23" i="25"/>
  <c r="Q44" i="25"/>
  <c r="Q43" i="25"/>
  <c r="P43" i="25"/>
  <c r="P42" i="25"/>
  <c r="H42" i="25"/>
  <c r="Q41" i="25"/>
  <c r="P41" i="25"/>
  <c r="N41" i="25"/>
  <c r="P40" i="25"/>
  <c r="H40" i="25"/>
  <c r="T39" i="25"/>
  <c r="P39" i="25"/>
  <c r="N39" i="25"/>
  <c r="H39" i="25"/>
  <c r="D39" i="25"/>
  <c r="D40" i="25" s="1"/>
  <c r="D41" i="25" s="1"/>
  <c r="D42" i="25" s="1"/>
  <c r="D43" i="25" s="1"/>
  <c r="D44" i="25" s="1"/>
  <c r="B39" i="25"/>
  <c r="B40" i="25" s="1"/>
  <c r="B41" i="25" s="1"/>
  <c r="B42" i="25" s="1"/>
  <c r="B43" i="25" s="1"/>
  <c r="B44" i="25" s="1"/>
  <c r="T38" i="25"/>
  <c r="N38" i="25"/>
  <c r="P36" i="25"/>
  <c r="P35" i="25"/>
  <c r="Q34" i="25"/>
  <c r="P34" i="25"/>
  <c r="N34" i="25"/>
  <c r="T33" i="25"/>
  <c r="T41" i="25" s="1"/>
  <c r="G31" i="25"/>
  <c r="F31" i="25"/>
  <c r="H22" i="25"/>
  <c r="H21" i="25"/>
  <c r="H20" i="25"/>
  <c r="H19" i="25"/>
  <c r="H18" i="25"/>
  <c r="H17" i="25"/>
  <c r="Q42" i="24"/>
  <c r="Q41" i="24"/>
  <c r="P41" i="24"/>
  <c r="P40" i="24"/>
  <c r="H40" i="24"/>
  <c r="Q39" i="24"/>
  <c r="P39" i="24"/>
  <c r="N39" i="24"/>
  <c r="P38" i="24"/>
  <c r="H38" i="24"/>
  <c r="T37" i="24"/>
  <c r="P37" i="24"/>
  <c r="N37" i="24"/>
  <c r="H37" i="24"/>
  <c r="D37" i="24"/>
  <c r="D38" i="24" s="1"/>
  <c r="D39" i="24" s="1"/>
  <c r="D40" i="24" s="1"/>
  <c r="D41" i="24" s="1"/>
  <c r="D42" i="24" s="1"/>
  <c r="B37" i="24"/>
  <c r="B38" i="24" s="1"/>
  <c r="B39" i="24" s="1"/>
  <c r="B40" i="24" s="1"/>
  <c r="B41" i="24" s="1"/>
  <c r="B42" i="24" s="1"/>
  <c r="T36" i="24"/>
  <c r="Q36" i="24" s="1"/>
  <c r="N36" i="24"/>
  <c r="P34" i="24"/>
  <c r="P33" i="24"/>
  <c r="Q32" i="24"/>
  <c r="P32" i="24"/>
  <c r="N32" i="24"/>
  <c r="T31" i="24"/>
  <c r="T39" i="24" s="1"/>
  <c r="G29" i="24"/>
  <c r="F29" i="24"/>
  <c r="H20" i="24"/>
  <c r="H19" i="24"/>
  <c r="H18" i="24"/>
  <c r="H17" i="24"/>
  <c r="Q44" i="23"/>
  <c r="Q43" i="23"/>
  <c r="P43" i="23"/>
  <c r="P42" i="23"/>
  <c r="H42" i="23"/>
  <c r="Q41" i="23"/>
  <c r="P41" i="23"/>
  <c r="N41" i="23"/>
  <c r="P40" i="23"/>
  <c r="H40" i="23"/>
  <c r="T39" i="23"/>
  <c r="P39" i="23"/>
  <c r="N39" i="23"/>
  <c r="H39" i="23"/>
  <c r="D39" i="23"/>
  <c r="D40" i="23" s="1"/>
  <c r="D41" i="23" s="1"/>
  <c r="D42" i="23" s="1"/>
  <c r="D43" i="23" s="1"/>
  <c r="D44" i="23" s="1"/>
  <c r="B39" i="23"/>
  <c r="B40" i="23" s="1"/>
  <c r="B41" i="23" s="1"/>
  <c r="B42" i="23" s="1"/>
  <c r="B43" i="23" s="1"/>
  <c r="B44" i="23" s="1"/>
  <c r="T38" i="23"/>
  <c r="Q38" i="23"/>
  <c r="N38" i="23"/>
  <c r="K38" i="23" s="1"/>
  <c r="P36" i="23"/>
  <c r="P35" i="23"/>
  <c r="T34" i="23"/>
  <c r="Q34" i="23"/>
  <c r="P34" i="23"/>
  <c r="N34" i="23"/>
  <c r="T33" i="23"/>
  <c r="T41" i="23" s="1"/>
  <c r="G31" i="23"/>
  <c r="F31" i="23"/>
  <c r="H17" i="23"/>
  <c r="H31" i="23" s="1"/>
  <c r="K35" i="23" s="1"/>
  <c r="R37" i="27" l="1"/>
  <c r="R35" i="27"/>
  <c r="R32" i="27"/>
  <c r="R38" i="27"/>
  <c r="L38" i="27"/>
  <c r="H38" i="27" s="1"/>
  <c r="L37" i="27"/>
  <c r="H37" i="27" s="1"/>
  <c r="L35" i="27"/>
  <c r="L32" i="27"/>
  <c r="H32" i="27" s="1"/>
  <c r="R38" i="26"/>
  <c r="R37" i="26"/>
  <c r="R35" i="26"/>
  <c r="R32" i="26"/>
  <c r="L38" i="26"/>
  <c r="H38" i="26" s="1"/>
  <c r="L37" i="26"/>
  <c r="H37" i="26" s="1"/>
  <c r="L35" i="26"/>
  <c r="L32" i="26"/>
  <c r="H32" i="26" s="1"/>
  <c r="K38" i="25"/>
  <c r="T34" i="25"/>
  <c r="Q38" i="25"/>
  <c r="H31" i="25"/>
  <c r="K35" i="25" s="1"/>
  <c r="L35" i="25" s="1"/>
  <c r="H29" i="24"/>
  <c r="K33" i="24" s="1"/>
  <c r="Q33" i="24" s="1"/>
  <c r="R33" i="24" s="1"/>
  <c r="K36" i="24"/>
  <c r="T32" i="24"/>
  <c r="Q35" i="23"/>
  <c r="R35" i="23" s="1"/>
  <c r="L35" i="23"/>
  <c r="H18" i="22"/>
  <c r="H19" i="22"/>
  <c r="H20" i="22"/>
  <c r="H21" i="22"/>
  <c r="H22" i="22"/>
  <c r="T38" i="26" l="1"/>
  <c r="C42" i="26" s="1"/>
  <c r="T38" i="27"/>
  <c r="C42" i="27" s="1"/>
  <c r="N38" i="27"/>
  <c r="H35" i="27"/>
  <c r="H40" i="27" s="1"/>
  <c r="H35" i="26"/>
  <c r="H40" i="26" s="1"/>
  <c r="N38" i="26"/>
  <c r="Q35" i="25"/>
  <c r="R35" i="25" s="1"/>
  <c r="R38" i="25" s="1"/>
  <c r="L44" i="25"/>
  <c r="H44" i="25" s="1"/>
  <c r="L43" i="25"/>
  <c r="H43" i="25" s="1"/>
  <c r="L41" i="25"/>
  <c r="L38" i="25"/>
  <c r="H38" i="25" s="1"/>
  <c r="L33" i="24"/>
  <c r="L39" i="24" s="1"/>
  <c r="L42" i="24"/>
  <c r="H42" i="24" s="1"/>
  <c r="L41" i="24"/>
  <c r="H41" i="24" s="1"/>
  <c r="R42" i="24"/>
  <c r="R41" i="24"/>
  <c r="R39" i="24"/>
  <c r="R36" i="24"/>
  <c r="L44" i="23"/>
  <c r="H44" i="23" s="1"/>
  <c r="L38" i="23"/>
  <c r="H38" i="23" s="1"/>
  <c r="L43" i="23"/>
  <c r="H43" i="23" s="1"/>
  <c r="L41" i="23"/>
  <c r="R44" i="23"/>
  <c r="R43" i="23"/>
  <c r="R41" i="23"/>
  <c r="R38" i="23"/>
  <c r="Q44" i="22"/>
  <c r="Q43" i="22"/>
  <c r="P43" i="22"/>
  <c r="P42" i="22"/>
  <c r="Q41" i="22"/>
  <c r="P41" i="22"/>
  <c r="N41" i="22"/>
  <c r="P40" i="22"/>
  <c r="T39" i="22"/>
  <c r="P39" i="22"/>
  <c r="N39" i="22"/>
  <c r="D39" i="22"/>
  <c r="D40" i="22" s="1"/>
  <c r="D41" i="22" s="1"/>
  <c r="D42" i="22" s="1"/>
  <c r="D43" i="22" s="1"/>
  <c r="D44" i="22" s="1"/>
  <c r="B39" i="22"/>
  <c r="B40" i="22" s="1"/>
  <c r="B41" i="22" s="1"/>
  <c r="B42" i="22" s="1"/>
  <c r="B43" i="22" s="1"/>
  <c r="B44" i="22" s="1"/>
  <c r="T38" i="22"/>
  <c r="N38" i="22"/>
  <c r="P36" i="22"/>
  <c r="P35" i="22"/>
  <c r="Q34" i="22"/>
  <c r="P34" i="22"/>
  <c r="N34" i="22"/>
  <c r="T33" i="22"/>
  <c r="T41" i="22" s="1"/>
  <c r="G31" i="22"/>
  <c r="F31" i="22"/>
  <c r="H17" i="22"/>
  <c r="R43" i="25" l="1"/>
  <c r="R41" i="25"/>
  <c r="R44" i="25"/>
  <c r="H41" i="25"/>
  <c r="H46" i="25" s="1"/>
  <c r="N44" i="25"/>
  <c r="L36" i="24"/>
  <c r="H36" i="24" s="1"/>
  <c r="H44" i="24" s="1"/>
  <c r="H39" i="24"/>
  <c r="T42" i="24"/>
  <c r="C46" i="24" s="1"/>
  <c r="T44" i="23"/>
  <c r="C48" i="23" s="1"/>
  <c r="H41" i="23"/>
  <c r="H46" i="23" s="1"/>
  <c r="N44" i="23"/>
  <c r="Q38" i="22"/>
  <c r="T34" i="22"/>
  <c r="K38" i="22"/>
  <c r="H31" i="22"/>
  <c r="K35" i="22" s="1"/>
  <c r="L35" i="22" s="1"/>
  <c r="T44" i="25" l="1"/>
  <c r="C48" i="25" s="1"/>
  <c r="N42" i="24"/>
  <c r="H40" i="22"/>
  <c r="Q35" i="22"/>
  <c r="R35" i="22" s="1"/>
  <c r="R41" i="22" s="1"/>
  <c r="L43" i="22"/>
  <c r="H43" i="22" s="1"/>
  <c r="L38" i="22"/>
  <c r="H38" i="22" s="1"/>
  <c r="H42" i="22"/>
  <c r="L41" i="22"/>
  <c r="H41" i="22" s="1"/>
  <c r="L44" i="22"/>
  <c r="H44" i="22" s="1"/>
  <c r="H39" i="22"/>
  <c r="R38" i="22" l="1"/>
  <c r="R44" i="22"/>
  <c r="R43" i="22"/>
  <c r="H46" i="22"/>
  <c r="N44" i="22"/>
  <c r="T44" i="22" l="1"/>
  <c r="C48" i="22" s="1"/>
</calcChain>
</file>

<file path=xl/sharedStrings.xml><?xml version="1.0" encoding="utf-8"?>
<sst xmlns="http://schemas.openxmlformats.org/spreadsheetml/2006/main" count="485" uniqueCount="91">
  <si>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</si>
  <si>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</si>
  <si>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</si>
  <si>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</si>
  <si>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</si>
  <si>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</si>
  <si>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</si>
  <si>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>Sergio Cruz, Budget Officer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</si>
  <si>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</si>
  <si>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</si>
  <si>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</si>
  <si>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</si>
  <si>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</si>
  <si>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</si>
  <si>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</si>
  <si>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</si>
  <si>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Current 
Budgeted Salary
Allowance</t>
  </si>
  <si>
    <t xml:space="preserve">Proposed
Budgeted Salary/
Allowance 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</si>
  <si>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</si>
  <si>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</si>
  <si>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</si>
  <si>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</si>
  <si>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</si>
  <si>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</si>
  <si>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</si>
  <si>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</si>
  <si>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</si>
  <si>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</si>
  <si>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</si>
  <si>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</si>
  <si>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</si>
  <si>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</si>
  <si>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</si>
  <si>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</si>
  <si>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</si>
  <si>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</si>
  <si>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</si>
  <si>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</si>
  <si>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</si>
  <si>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</si>
  <si>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</si>
  <si>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</si>
  <si>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</si>
  <si>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</si>
  <si>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</si>
  <si>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</si>
  <si>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</si>
  <si>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</si>
  <si>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</si>
  <si>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</si>
  <si>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</si>
  <si>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</si>
  <si>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Comments:</t>
  </si>
  <si>
    <t>Hidalgo Co. Budget Office</t>
  </si>
  <si>
    <t xml:space="preserve">Possible Funding Sources: </t>
  </si>
  <si>
    <t>TBD</t>
  </si>
  <si>
    <t>01/07</t>
  </si>
  <si>
    <t>TEMP F/T EMPLOYEES</t>
  </si>
  <si>
    <t>2022 Budgetary Impact</t>
  </si>
  <si>
    <t>2023 Budgetary Impact:</t>
  </si>
  <si>
    <t>Tax Office (1100) -</t>
  </si>
  <si>
    <t>Approval of the following personnel actions, effective 01/01/2022:</t>
  </si>
  <si>
    <t>Clerk I</t>
  </si>
  <si>
    <t>2-1100-415-15-140-001-0-</t>
  </si>
  <si>
    <t>TAX OFF-</t>
  </si>
  <si>
    <t>2-1288-463-00-250-001-6-</t>
  </si>
  <si>
    <t>URBAN COUNTY - CDBG-</t>
  </si>
  <si>
    <t>Urban County - CDBG (1288) -</t>
  </si>
  <si>
    <t>Clerk II</t>
  </si>
  <si>
    <t>03/03</t>
  </si>
  <si>
    <t>Detention Officer</t>
  </si>
  <si>
    <t>01/01</t>
  </si>
  <si>
    <t>2-1100-423-21-280-002-0-</t>
  </si>
  <si>
    <t>JAIL-</t>
  </si>
  <si>
    <t>Jail (1100) -</t>
  </si>
  <si>
    <t>Elections Dept (1100) -</t>
  </si>
  <si>
    <t>ELECTIONS DEPT-</t>
  </si>
  <si>
    <t>2-1100-414-00-130-001-0-</t>
  </si>
  <si>
    <t>Elections Surveyor Technician</t>
  </si>
  <si>
    <t>04/01</t>
  </si>
  <si>
    <t>Funding Undetermined</t>
  </si>
  <si>
    <t>2-1100-412-00-070-001-0-</t>
  </si>
  <si>
    <t>INDIGENT DEFENSE-</t>
  </si>
  <si>
    <t>Indigent Defense (1100) -</t>
  </si>
  <si>
    <t xml:space="preserve">Eligibility Specialist </t>
  </si>
  <si>
    <t>06/01</t>
  </si>
  <si>
    <t>2-1100-412-00-021-001-0-</t>
  </si>
  <si>
    <t>CCL#1-</t>
  </si>
  <si>
    <t>Assistant Court Coordinator (CC)</t>
  </si>
  <si>
    <t>12/01</t>
  </si>
  <si>
    <t>CCL#1 (1100)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</si>
</sst>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b/>
      <sz val="16"/>
      <color indexed="17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/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/>
    </xf>
    <xf numFmtId="40" fontId="16" fillId="0" borderId="3" xfId="0" applyNumberFormat="1" applyFont="1" applyFill="1" applyBorder="1" applyAlignment="1">
      <alignment horizontal="center" vertical="top"/>
    </xf>
    <xf numFmtId="4" fontId="17" fillId="0" borderId="0" xfId="0" applyNumberFormat="1" applyFont="1" applyBorder="1" applyAlignment="1">
      <alignment vertical="top" wrapText="1"/>
    </xf>
    <xf numFmtId="0" fontId="11" fillId="0" borderId="0" xfId="0" applyFont="1" applyBorder="1"/>
    <xf numFmtId="0" fontId="18" fillId="0" borderId="0" xfId="0" applyFont="1"/>
    <xf numFmtId="4" fontId="11" fillId="0" borderId="4" xfId="0" applyNumberFormat="1" applyFont="1" applyBorder="1" applyAlignment="1">
      <alignment horizontal="center"/>
    </xf>
    <xf numFmtId="0" fontId="19" fillId="0" borderId="0" xfId="0" applyFont="1" applyAlignment="1"/>
    <xf numFmtId="0" fontId="11" fillId="0" borderId="0" xfId="0" applyFont="1" applyBorder="1" applyAlignment="1"/>
    <xf numFmtId="165" fontId="16" fillId="0" borderId="2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vertical="top" wrapText="1"/>
    </xf>
    <xf numFmtId="166" fontId="16" fillId="0" borderId="2" xfId="0" applyNumberFormat="1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/>
    </xf>
    <xf numFmtId="40" fontId="16" fillId="0" borderId="3" xfId="0" applyNumberFormat="1" applyFont="1" applyBorder="1" applyAlignment="1">
      <alignment horizontal="center" vertical="top"/>
    </xf>
    <xf numFmtId="165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4" fontId="16" fillId="0" borderId="6" xfId="0" applyNumberFormat="1" applyFont="1" applyBorder="1" applyAlignment="1">
      <alignment horizontal="center" vertical="top"/>
    </xf>
    <xf numFmtId="40" fontId="16" fillId="0" borderId="2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left" vertical="top" wrapText="1"/>
    </xf>
    <xf numFmtId="0" fontId="20" fillId="0" borderId="0" xfId="0" applyFont="1" applyBorder="1" applyAlignment="1">
      <alignment vertical="top"/>
    </xf>
    <xf numFmtId="0" fontId="15" fillId="0" borderId="0" xfId="0" applyFont="1" applyBorder="1" applyAlignment="1"/>
    <xf numFmtId="4" fontId="12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2" fontId="21" fillId="3" borderId="0" xfId="0" applyNumberFormat="1" applyFont="1" applyFill="1" applyBorder="1" applyAlignment="1"/>
    <xf numFmtId="2" fontId="21" fillId="3" borderId="5" xfId="0" applyNumberFormat="1" applyFont="1" applyFill="1" applyBorder="1" applyAlignment="1"/>
    <xf numFmtId="0" fontId="21" fillId="4" borderId="7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2" fillId="0" borderId="2" xfId="0" applyFont="1" applyBorder="1"/>
    <xf numFmtId="2" fontId="21" fillId="3" borderId="7" xfId="0" applyNumberFormat="1" applyFont="1" applyFill="1" applyBorder="1" applyAlignment="1"/>
    <xf numFmtId="0" fontId="21" fillId="5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2" fillId="6" borderId="4" xfId="0" applyFont="1" applyFill="1" applyBorder="1" applyAlignment="1">
      <alignment horizontal="right"/>
    </xf>
    <xf numFmtId="0" fontId="23" fillId="6" borderId="0" xfId="0" applyFont="1" applyFill="1" applyBorder="1"/>
    <xf numFmtId="0" fontId="22" fillId="0" borderId="0" xfId="0" applyFont="1" applyBorder="1"/>
    <xf numFmtId="0" fontId="22" fillId="0" borderId="8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1" fillId="0" borderId="0" xfId="0" applyFont="1" applyBorder="1" applyAlignment="1">
      <alignment horizontal="right"/>
    </xf>
    <xf numFmtId="0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/>
    <xf numFmtId="0" fontId="22" fillId="0" borderId="4" xfId="0" applyFont="1" applyBorder="1" applyAlignment="1">
      <alignment horizontal="right"/>
    </xf>
    <xf numFmtId="40" fontId="22" fillId="7" borderId="0" xfId="0" applyNumberFormat="1" applyFont="1" applyFill="1" applyBorder="1"/>
    <xf numFmtId="40" fontId="22" fillId="0" borderId="0" xfId="0" applyNumberFormat="1" applyFont="1" applyBorder="1"/>
    <xf numFmtId="40" fontId="22" fillId="0" borderId="0" xfId="0" applyNumberFormat="1" applyFont="1" applyFill="1" applyBorder="1"/>
    <xf numFmtId="0" fontId="26" fillId="0" borderId="12" xfId="4" applyFont="1" applyBorder="1" applyAlignment="1">
      <alignment horizontal="center"/>
    </xf>
    <xf numFmtId="167" fontId="27" fillId="6" borderId="0" xfId="0" applyNumberFormat="1" applyFont="1" applyFill="1" applyBorder="1"/>
    <xf numFmtId="167" fontId="22" fillId="0" borderId="0" xfId="0" applyNumberFormat="1" applyFont="1" applyBorder="1"/>
    <xf numFmtId="0" fontId="22" fillId="0" borderId="0" xfId="0" applyNumberFormat="1" applyFont="1" applyBorder="1"/>
    <xf numFmtId="167" fontId="22" fillId="0" borderId="0" xfId="0" applyNumberFormat="1" applyFont="1" applyFill="1" applyBorder="1"/>
    <xf numFmtId="0" fontId="26" fillId="0" borderId="16" xfId="4" applyFont="1" applyBorder="1" applyAlignment="1">
      <alignment horizontal="center"/>
    </xf>
    <xf numFmtId="0" fontId="22" fillId="0" borderId="4" xfId="0" applyFont="1" applyBorder="1"/>
    <xf numFmtId="167" fontId="28" fillId="0" borderId="0" xfId="0" applyNumberFormat="1" applyFont="1" applyFill="1" applyBorder="1"/>
    <xf numFmtId="14" fontId="28" fillId="0" borderId="0" xfId="0" applyNumberFormat="1" applyFont="1" applyBorder="1"/>
    <xf numFmtId="0" fontId="15" fillId="0" borderId="19" xfId="0" applyFont="1" applyFill="1" applyBorder="1"/>
    <xf numFmtId="0" fontId="29" fillId="0" borderId="20" xfId="0" applyFont="1" applyFill="1" applyBorder="1"/>
    <xf numFmtId="0" fontId="29" fillId="0" borderId="7" xfId="4" applyNumberFormat="1" applyFont="1" applyFill="1" applyBorder="1" applyAlignment="1">
      <alignment horizontal="center"/>
    </xf>
    <xf numFmtId="0" fontId="29" fillId="0" borderId="21" xfId="4" applyFont="1" applyBorder="1" applyAlignment="1"/>
    <xf numFmtId="7" fontId="29" fillId="0" borderId="22" xfId="1" applyNumberFormat="1" applyFont="1" applyBorder="1"/>
    <xf numFmtId="0" fontId="22" fillId="0" borderId="4" xfId="0" applyFont="1" applyBorder="1" applyAlignment="1">
      <alignment horizontal="left"/>
    </xf>
    <xf numFmtId="168" fontId="22" fillId="0" borderId="0" xfId="3" applyNumberFormat="1" applyFont="1" applyBorder="1"/>
    <xf numFmtId="39" fontId="22" fillId="0" borderId="0" xfId="2" applyNumberFormat="1" applyFont="1" applyBorder="1"/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15" fillId="0" borderId="19" xfId="0" applyFont="1" applyBorder="1"/>
    <xf numFmtId="0" fontId="29" fillId="0" borderId="20" xfId="0" applyFont="1" applyBorder="1"/>
    <xf numFmtId="0" fontId="29" fillId="0" borderId="7" xfId="4" applyNumberFormat="1" applyFont="1" applyBorder="1" applyAlignment="1">
      <alignment horizontal="center"/>
    </xf>
    <xf numFmtId="0" fontId="29" fillId="0" borderId="23" xfId="4" applyFont="1" applyBorder="1" applyAlignment="1"/>
    <xf numFmtId="39" fontId="30" fillId="0" borderId="0" xfId="2" applyNumberFormat="1" applyFont="1" applyBorder="1"/>
    <xf numFmtId="0" fontId="28" fillId="0" borderId="6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44" fontId="22" fillId="0" borderId="0" xfId="2" applyFont="1" applyBorder="1"/>
    <xf numFmtId="44" fontId="22" fillId="0" borderId="25" xfId="2" applyFont="1" applyBorder="1"/>
    <xf numFmtId="10" fontId="22" fillId="0" borderId="0" xfId="3" applyNumberFormat="1" applyFont="1" applyBorder="1"/>
    <xf numFmtId="0" fontId="15" fillId="0" borderId="0" xfId="0" applyFont="1"/>
    <xf numFmtId="0" fontId="22" fillId="0" borderId="17" xfId="0" applyFont="1" applyBorder="1"/>
    <xf numFmtId="10" fontId="30" fillId="7" borderId="28" xfId="3" applyNumberFormat="1" applyFont="1" applyFill="1" applyBorder="1" applyAlignment="1">
      <alignment horizontal="right"/>
    </xf>
    <xf numFmtId="39" fontId="22" fillId="0" borderId="28" xfId="2" applyNumberFormat="1" applyFont="1" applyBorder="1"/>
    <xf numFmtId="0" fontId="22" fillId="0" borderId="28" xfId="0" applyFont="1" applyFill="1" applyBorder="1"/>
    <xf numFmtId="39" fontId="22" fillId="0" borderId="29" xfId="0" applyNumberFormat="1" applyFont="1" applyFill="1" applyBorder="1"/>
    <xf numFmtId="0" fontId="22" fillId="0" borderId="18" xfId="0" applyFont="1" applyFill="1" applyBorder="1"/>
    <xf numFmtId="0" fontId="22" fillId="0" borderId="28" xfId="0" applyFont="1" applyBorder="1"/>
    <xf numFmtId="10" fontId="22" fillId="0" borderId="28" xfId="3" applyNumberFormat="1" applyFont="1" applyBorder="1"/>
    <xf numFmtId="39" fontId="22" fillId="0" borderId="30" xfId="0" applyNumberFormat="1" applyFont="1" applyFill="1" applyBorder="1"/>
    <xf numFmtId="49" fontId="29" fillId="0" borderId="31" xfId="4" applyNumberFormat="1" applyFont="1" applyBorder="1" applyAlignment="1">
      <alignment horizontal="left"/>
    </xf>
    <xf numFmtId="49" fontId="29" fillId="0" borderId="32" xfId="4" applyNumberFormat="1" applyFont="1" applyBorder="1" applyAlignment="1">
      <alignment horizontal="left"/>
    </xf>
    <xf numFmtId="0" fontId="29" fillId="0" borderId="33" xfId="4" applyFont="1" applyBorder="1" applyAlignment="1">
      <alignment horizontal="center"/>
    </xf>
    <xf numFmtId="7" fontId="29" fillId="0" borderId="34" xfId="1" applyNumberFormat="1" applyFont="1" applyBorder="1"/>
    <xf numFmtId="39" fontId="11" fillId="0" borderId="0" xfId="0" applyNumberFormat="1" applyFont="1"/>
    <xf numFmtId="49" fontId="29" fillId="0" borderId="0" xfId="4" applyNumberFormat="1" applyFont="1" applyBorder="1" applyAlignment="1">
      <alignment horizontal="left"/>
    </xf>
    <xf numFmtId="49" fontId="29" fillId="0" borderId="0" xfId="4" applyNumberFormat="1" applyFont="1" applyBorder="1"/>
    <xf numFmtId="0" fontId="29" fillId="0" borderId="0" xfId="4" applyFont="1" applyBorder="1" applyAlignment="1"/>
    <xf numFmtId="0" fontId="29" fillId="0" borderId="11" xfId="4" applyFont="1" applyBorder="1" applyAlignment="1">
      <alignment horizontal="right"/>
    </xf>
    <xf numFmtId="7" fontId="29" fillId="0" borderId="35" xfId="1" applyNumberFormat="1" applyFont="1" applyBorder="1"/>
    <xf numFmtId="10" fontId="22" fillId="7" borderId="0" xfId="3" applyNumberFormat="1" applyFont="1" applyFill="1" applyBorder="1"/>
    <xf numFmtId="4" fontId="22" fillId="7" borderId="0" xfId="0" applyNumberFormat="1" applyFont="1" applyFill="1" applyBorder="1"/>
    <xf numFmtId="4" fontId="22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4" fontId="22" fillId="0" borderId="0" xfId="0" applyNumberFormat="1" applyFont="1" applyFill="1" applyBorder="1"/>
    <xf numFmtId="0" fontId="31" fillId="0" borderId="0" xfId="0" applyFont="1"/>
    <xf numFmtId="7" fontId="11" fillId="0" borderId="0" xfId="0" applyNumberFormat="1" applyFont="1"/>
    <xf numFmtId="0" fontId="32" fillId="0" borderId="0" xfId="0" applyFont="1" applyBorder="1"/>
    <xf numFmtId="39" fontId="11" fillId="0" borderId="0" xfId="0" applyNumberFormat="1" applyFont="1" applyBorder="1"/>
    <xf numFmtId="0" fontId="32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4" fillId="0" borderId="0" xfId="0" applyFont="1" applyBorder="1" applyAlignment="1">
      <alignment wrapText="1"/>
    </xf>
    <xf numFmtId="0" fontId="10" fillId="0" borderId="0" xfId="0" applyFont="1" applyBorder="1"/>
    <xf numFmtId="14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/>
    <xf numFmtId="0" fontId="36" fillId="0" borderId="0" xfId="0" applyFont="1" applyBorder="1" applyAlignment="1">
      <alignment wrapText="1"/>
    </xf>
    <xf numFmtId="0" fontId="10" fillId="0" borderId="7" xfId="0" applyFont="1" applyBorder="1" applyAlignment="1">
      <alignment horizontal="left"/>
    </xf>
    <xf numFmtId="0" fontId="37" fillId="0" borderId="0" xfId="0" applyFont="1" applyBorder="1"/>
    <xf numFmtId="14" fontId="37" fillId="0" borderId="0" xfId="0" applyNumberFormat="1" applyFont="1" applyAlignment="1">
      <alignment horizontal="left"/>
    </xf>
    <xf numFmtId="166" fontId="16" fillId="0" borderId="2" xfId="0" quotePrefix="1" applyNumberFormat="1" applyFont="1" applyFill="1" applyBorder="1" applyAlignment="1">
      <alignment vertical="top"/>
    </xf>
    <xf numFmtId="7" fontId="31" fillId="0" borderId="0" xfId="0" applyNumberFormat="1" applyFont="1" applyAlignment="1"/>
    <xf numFmtId="49" fontId="29" fillId="0" borderId="32" xfId="4" applyNumberFormat="1" applyFont="1" applyBorder="1" applyAlignment="1"/>
    <xf numFmtId="49" fontId="29" fillId="0" borderId="31" xfId="4" applyNumberFormat="1" applyFont="1" applyBorder="1" applyAlignment="1"/>
    <xf numFmtId="1" fontId="11" fillId="0" borderId="0" xfId="0" applyNumberFormat="1" applyFont="1"/>
    <xf numFmtId="49" fontId="16" fillId="0" borderId="2" xfId="0" quotePrefix="1" applyNumberFormat="1" applyFont="1" applyFill="1" applyBorder="1" applyAlignment="1">
      <alignment horizontal="center" vertical="top"/>
    </xf>
    <xf numFmtId="166" fontId="16" fillId="0" borderId="2" xfId="0" quotePrefix="1" applyNumberFormat="1" applyFont="1" applyFill="1" applyBorder="1" applyAlignment="1">
      <alignment horizontal="center" vertical="top"/>
    </xf>
    <xf numFmtId="0" fontId="40" fillId="0" borderId="7" xfId="0" applyFont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left"/>
    </xf>
    <xf numFmtId="14" fontId="10" fillId="0" borderId="7" xfId="0" applyNumberFormat="1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29" fillId="0" borderId="20" xfId="4" applyFont="1" applyBorder="1" applyAlignment="1">
      <alignment horizontal="left"/>
    </xf>
    <xf numFmtId="0" fontId="29" fillId="0" borderId="7" xfId="4" applyFont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169" fontId="31" fillId="0" borderId="0" xfId="2" applyNumberFormat="1" applyFont="1" applyAlignment="1">
      <alignment horizontal="left"/>
    </xf>
    <xf numFmtId="0" fontId="35" fillId="0" borderId="0" xfId="0" applyFont="1" applyBorder="1" applyAlignment="1">
      <alignment horizontal="left" vertical="top" wrapText="1"/>
    </xf>
    <xf numFmtId="14" fontId="10" fillId="0" borderId="28" xfId="0" applyNumberFormat="1" applyFont="1" applyBorder="1" applyAlignment="1">
      <alignment horizontal="left"/>
    </xf>
    <xf numFmtId="39" fontId="11" fillId="0" borderId="27" xfId="0" applyNumberFormat="1" applyFont="1" applyBorder="1" applyAlignment="1">
      <alignment horizontal="center" wrapText="1"/>
    </xf>
    <xf numFmtId="39" fontId="11" fillId="0" borderId="8" xfId="0" applyNumberFormat="1" applyFont="1" applyBorder="1" applyAlignment="1">
      <alignment horizontal="center" wrapText="1"/>
    </xf>
    <xf numFmtId="39" fontId="11" fillId="0" borderId="18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6" fillId="0" borderId="9" xfId="4" applyFont="1" applyBorder="1" applyAlignment="1">
      <alignment horizontal="center"/>
    </xf>
    <xf numFmtId="0" fontId="26" fillId="0" borderId="10" xfId="4" applyFont="1" applyBorder="1" applyAlignment="1">
      <alignment horizontal="center"/>
    </xf>
    <xf numFmtId="0" fontId="26" fillId="0" borderId="11" xfId="4" applyFont="1" applyBorder="1" applyAlignment="1">
      <alignment horizontal="center"/>
    </xf>
    <xf numFmtId="0" fontId="26" fillId="0" borderId="13" xfId="4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26" fillId="0" borderId="15" xfId="4" applyFont="1" applyBorder="1" applyAlignment="1">
      <alignment horizontal="center"/>
    </xf>
    <xf numFmtId="0" fontId="29" fillId="0" borderId="37" xfId="4" applyFont="1" applyFill="1" applyBorder="1" applyAlignment="1">
      <alignment horizontal="left"/>
    </xf>
    <xf numFmtId="0" fontId="29" fillId="0" borderId="36" xfId="4" applyFont="1" applyFill="1" applyBorder="1" applyAlignment="1">
      <alignment horizontal="left"/>
    </xf>
    <xf numFmtId="39" fontId="11" fillId="0" borderId="26" xfId="0" applyNumberFormat="1" applyFont="1" applyBorder="1" applyAlignment="1">
      <alignment horizontal="center" wrapText="1"/>
    </xf>
    <xf numFmtId="39" fontId="11" fillId="0" borderId="4" xfId="0" applyNumberFormat="1" applyFont="1" applyBorder="1" applyAlignment="1">
      <alignment horizontal="center" wrapText="1"/>
    </xf>
    <xf numFmtId="39" fontId="11" fillId="0" borderId="17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0" fontId="10" fillId="0" borderId="7" xfId="0" applyFont="1" applyBorder="1" applyAlignment="1">
      <alignment horizontal="left"/>
    </xf>
    <xf numFmtId="14" fontId="10" fillId="0" borderId="7" xfId="0" applyNumberFormat="1" applyFont="1" applyBorder="1" applyAlignment="1">
      <alignment horizontal="left"/>
    </xf>
  </cellXfs>
  <cellStyles count="9">
    <cellStyle name="Comma" xfId="1" builtinId="3"/>
    <cellStyle name="Comma 2" xfId="5"/>
    <cellStyle name="Currency" xfId="2" builtinId="4"/>
    <cellStyle name="Currency 2" xfId="6"/>
    <cellStyle name="Normal" xfId="0" builtinId="0"/>
    <cellStyle name="Normal 3" xfId="7"/>
    <cellStyle name="Normal_Jail Project Budget Amendments&amp; Line Items" xfId="4"/>
    <cellStyle name="Percent" xfId="3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29</xdr:row>
      <xdr:rowOff>89647</xdr:rowOff>
    </xdr:from>
    <xdr:to>
      <xdr:col>10</xdr:col>
      <xdr:colOff>616324</xdr:colOff>
      <xdr:row>31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6333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29</xdr:row>
      <xdr:rowOff>89647</xdr:rowOff>
    </xdr:from>
    <xdr:to>
      <xdr:col>10</xdr:col>
      <xdr:colOff>616324</xdr:colOff>
      <xdr:row>31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27</xdr:row>
      <xdr:rowOff>89647</xdr:rowOff>
    </xdr:from>
    <xdr:to>
      <xdr:col>10</xdr:col>
      <xdr:colOff>616324</xdr:colOff>
      <xdr:row>29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29</xdr:row>
      <xdr:rowOff>89647</xdr:rowOff>
    </xdr:from>
    <xdr:to>
      <xdr:col>10</xdr:col>
      <xdr:colOff>616324</xdr:colOff>
      <xdr:row>31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23</xdr:row>
      <xdr:rowOff>89647</xdr:rowOff>
    </xdr:from>
    <xdr:to>
      <xdr:col>10</xdr:col>
      <xdr:colOff>616324</xdr:colOff>
      <xdr:row>25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725150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23</xdr:row>
      <xdr:rowOff>89647</xdr:rowOff>
    </xdr:from>
    <xdr:to>
      <xdr:col>10</xdr:col>
      <xdr:colOff>616324</xdr:colOff>
      <xdr:row>25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725150" y="70524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tabSelected="1" view="pageBreakPreview" topLeftCell="A7" zoomScale="85" zoomScaleNormal="85" zoomScaleSheetLayoutView="85" workbookViewId="0">
      <selection activeCell="C50" sqref="C50:H51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60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62</v>
      </c>
      <c r="C17" s="137" t="s">
        <v>55</v>
      </c>
      <c r="D17" s="21">
        <v>121</v>
      </c>
      <c r="E17" s="142" t="s">
        <v>56</v>
      </c>
      <c r="F17" s="22">
        <v>0</v>
      </c>
      <c r="G17" s="22">
        <v>24960</v>
      </c>
      <c r="H17" s="23">
        <f>G17-F17</f>
        <v>24960</v>
      </c>
      <c r="I17" s="24"/>
      <c r="K17" s="25"/>
      <c r="R17" s="26"/>
      <c r="S17" s="26"/>
      <c r="T17" s="26"/>
    </row>
    <row r="18" spans="1:20" s="7" customFormat="1" ht="16.5" x14ac:dyDescent="0.25">
      <c r="A18" s="143">
        <v>1100</v>
      </c>
      <c r="B18" s="20" t="s">
        <v>62</v>
      </c>
      <c r="C18" s="137" t="s">
        <v>55</v>
      </c>
      <c r="D18" s="21">
        <v>121</v>
      </c>
      <c r="E18" s="142" t="s">
        <v>56</v>
      </c>
      <c r="F18" s="22">
        <v>0</v>
      </c>
      <c r="G18" s="22">
        <v>24960</v>
      </c>
      <c r="H18" s="23">
        <f t="shared" ref="H18:H22" si="0">G18-F18</f>
        <v>24960</v>
      </c>
      <c r="I18" s="24"/>
      <c r="K18" s="25"/>
      <c r="R18" s="26"/>
      <c r="S18" s="26"/>
      <c r="T18" s="26"/>
    </row>
    <row r="19" spans="1:20" s="7" customFormat="1" ht="16.5" x14ac:dyDescent="0.25">
      <c r="A19" s="143">
        <v>1100</v>
      </c>
      <c r="B19" s="20" t="s">
        <v>62</v>
      </c>
      <c r="C19" s="137" t="s">
        <v>55</v>
      </c>
      <c r="D19" s="21">
        <v>121</v>
      </c>
      <c r="E19" s="142" t="s">
        <v>56</v>
      </c>
      <c r="F19" s="22">
        <v>0</v>
      </c>
      <c r="G19" s="22">
        <v>24960</v>
      </c>
      <c r="H19" s="23">
        <f t="shared" si="0"/>
        <v>24960</v>
      </c>
      <c r="I19" s="24"/>
      <c r="K19" s="25"/>
      <c r="R19" s="26"/>
      <c r="S19" s="26"/>
      <c r="T19" s="26"/>
    </row>
    <row r="20" spans="1:20" s="7" customFormat="1" ht="16.5" x14ac:dyDescent="0.25">
      <c r="A20" s="143">
        <v>1100</v>
      </c>
      <c r="B20" s="20" t="s">
        <v>62</v>
      </c>
      <c r="C20" s="137" t="s">
        <v>55</v>
      </c>
      <c r="D20" s="21">
        <v>121</v>
      </c>
      <c r="E20" s="142" t="s">
        <v>56</v>
      </c>
      <c r="F20" s="22">
        <v>0</v>
      </c>
      <c r="G20" s="22">
        <v>24960</v>
      </c>
      <c r="H20" s="23">
        <f t="shared" si="0"/>
        <v>24960</v>
      </c>
      <c r="I20" s="24"/>
      <c r="K20" s="25"/>
      <c r="R20" s="26"/>
      <c r="S20" s="26"/>
      <c r="T20" s="26"/>
    </row>
    <row r="21" spans="1:20" s="7" customFormat="1" ht="16.5" x14ac:dyDescent="0.25">
      <c r="A21" s="143">
        <v>1100</v>
      </c>
      <c r="B21" s="20" t="s">
        <v>62</v>
      </c>
      <c r="C21" s="137" t="s">
        <v>55</v>
      </c>
      <c r="D21" s="21">
        <v>121</v>
      </c>
      <c r="E21" s="142" t="s">
        <v>56</v>
      </c>
      <c r="F21" s="22">
        <v>0</v>
      </c>
      <c r="G21" s="22">
        <v>24960</v>
      </c>
      <c r="H21" s="23">
        <f t="shared" si="0"/>
        <v>24960</v>
      </c>
      <c r="I21" s="24"/>
      <c r="K21" s="25"/>
      <c r="R21" s="26"/>
      <c r="S21" s="26"/>
      <c r="T21" s="26"/>
    </row>
    <row r="22" spans="1:20" s="7" customFormat="1" ht="16.5" x14ac:dyDescent="0.25">
      <c r="A22" s="143">
        <v>1100</v>
      </c>
      <c r="B22" s="20" t="s">
        <v>62</v>
      </c>
      <c r="C22" s="137" t="s">
        <v>55</v>
      </c>
      <c r="D22" s="21">
        <v>121</v>
      </c>
      <c r="E22" s="142" t="s">
        <v>56</v>
      </c>
      <c r="F22" s="22">
        <v>0</v>
      </c>
      <c r="G22" s="22">
        <v>24960</v>
      </c>
      <c r="H22" s="23">
        <f t="shared" si="0"/>
        <v>24960</v>
      </c>
      <c r="I22" s="24"/>
      <c r="K22" s="28"/>
      <c r="L22" s="25"/>
      <c r="R22" s="26"/>
      <c r="S22" s="26"/>
      <c r="T22" s="26"/>
    </row>
    <row r="23" spans="1:20" s="7" customFormat="1" ht="16.5" x14ac:dyDescent="0.25">
      <c r="A23" s="143"/>
      <c r="B23" s="20"/>
      <c r="C23" s="137"/>
      <c r="D23" s="21"/>
      <c r="E23" s="142"/>
      <c r="F23" s="22"/>
      <c r="G23" s="22"/>
      <c r="H23" s="23"/>
      <c r="I23" s="24"/>
      <c r="K23" s="28"/>
      <c r="L23" s="25"/>
      <c r="R23" s="26"/>
      <c r="S23" s="26"/>
      <c r="T23" s="26"/>
    </row>
    <row r="24" spans="1:20" s="7" customFormat="1" ht="16.5" x14ac:dyDescent="0.25">
      <c r="A24" s="143"/>
      <c r="B24" s="20"/>
      <c r="C24" s="137"/>
      <c r="D24" s="21"/>
      <c r="E24" s="142"/>
      <c r="F24" s="22"/>
      <c r="G24" s="22"/>
      <c r="H24" s="23"/>
      <c r="I24" s="24"/>
      <c r="K24" s="28"/>
      <c r="L24" s="25"/>
      <c r="R24" s="26"/>
      <c r="S24" s="26"/>
      <c r="T24" s="26"/>
    </row>
    <row r="25" spans="1:20" s="7" customFormat="1" ht="16.5" x14ac:dyDescent="0.25">
      <c r="A25" s="143"/>
      <c r="B25" s="20"/>
      <c r="C25" s="137"/>
      <c r="D25" s="21"/>
      <c r="E25" s="142"/>
      <c r="F25" s="22"/>
      <c r="G25" s="22"/>
      <c r="H25" s="23"/>
      <c r="I25" s="24"/>
      <c r="K25" s="28"/>
      <c r="L25" s="25"/>
      <c r="R25" s="26"/>
      <c r="S25" s="26"/>
      <c r="T25" s="26"/>
    </row>
    <row r="26" spans="1:20" s="7" customFormat="1" ht="16.5" x14ac:dyDescent="0.25">
      <c r="A26" s="143"/>
      <c r="B26" s="20"/>
      <c r="C26" s="137"/>
      <c r="D26" s="21"/>
      <c r="E26" s="142"/>
      <c r="F26" s="22"/>
      <c r="G26" s="22"/>
      <c r="H26" s="23"/>
      <c r="I26" s="24"/>
      <c r="J26" s="29" t="s">
        <v>19</v>
      </c>
      <c r="K26" s="28"/>
      <c r="L26" s="25"/>
      <c r="R26" s="26"/>
      <c r="S26" s="26"/>
      <c r="T26" s="26"/>
    </row>
    <row r="27" spans="1:20" s="7" customFormat="1" ht="16.5" x14ac:dyDescent="0.25">
      <c r="A27" s="143"/>
      <c r="B27" s="20"/>
      <c r="C27" s="137"/>
      <c r="D27" s="21"/>
      <c r="E27" s="142"/>
      <c r="F27" s="22"/>
      <c r="G27" s="22"/>
      <c r="H27" s="23"/>
      <c r="I27" s="24"/>
      <c r="J27" s="29"/>
      <c r="K27" s="28"/>
      <c r="L27" s="25"/>
      <c r="R27" s="26"/>
      <c r="S27" s="26"/>
      <c r="T27" s="26"/>
    </row>
    <row r="28" spans="1:20" s="7" customFormat="1" ht="16.5" x14ac:dyDescent="0.25">
      <c r="A28" s="143"/>
      <c r="B28" s="20"/>
      <c r="C28" s="137"/>
      <c r="D28" s="21"/>
      <c r="E28" s="142"/>
      <c r="F28" s="22"/>
      <c r="G28" s="22"/>
      <c r="H28" s="23"/>
      <c r="I28" s="24"/>
      <c r="J28" s="25" t="s">
        <v>20</v>
      </c>
      <c r="R28" s="26"/>
      <c r="S28" s="26"/>
      <c r="T28" s="26"/>
    </row>
    <row r="29" spans="1:20" s="7" customFormat="1" ht="17.25" customHeight="1" x14ac:dyDescent="0.25">
      <c r="A29" s="143"/>
      <c r="B29" s="20"/>
      <c r="C29" s="137"/>
      <c r="D29" s="21"/>
      <c r="E29" s="142"/>
      <c r="F29" s="22"/>
      <c r="G29" s="22"/>
      <c r="H29" s="23"/>
      <c r="I29" s="24"/>
      <c r="J29" s="25" t="s">
        <v>21</v>
      </c>
      <c r="R29" s="26"/>
      <c r="S29" s="26"/>
      <c r="T29" s="26"/>
    </row>
    <row r="30" spans="1:20" s="7" customFormat="1" ht="16.5" x14ac:dyDescent="0.25">
      <c r="A30" s="30"/>
      <c r="B30" s="31"/>
      <c r="C30" s="137"/>
      <c r="D30" s="31"/>
      <c r="E30" s="32"/>
      <c r="F30" s="33"/>
      <c r="G30" s="33"/>
      <c r="H30" s="34"/>
      <c r="I30" s="24"/>
      <c r="J30" s="27"/>
      <c r="K30" s="25"/>
      <c r="R30" s="26"/>
      <c r="S30" s="26"/>
      <c r="T30" s="26"/>
    </row>
    <row r="31" spans="1:20" s="7" customFormat="1" ht="18" x14ac:dyDescent="0.2">
      <c r="A31" s="35"/>
      <c r="B31" s="36"/>
      <c r="C31" s="36"/>
      <c r="D31" s="36"/>
      <c r="E31" s="37"/>
      <c r="F31" s="38">
        <f>SUM(F17:F30)</f>
        <v>0</v>
      </c>
      <c r="G31" s="38">
        <f>SUM(G17:G30)</f>
        <v>149760</v>
      </c>
      <c r="H31" s="38">
        <f>SUM(H17:H30)</f>
        <v>149760</v>
      </c>
      <c r="I31" s="39"/>
      <c r="J31" s="39"/>
    </row>
    <row r="32" spans="1:20" s="7" customFormat="1" ht="19.5" x14ac:dyDescent="0.2">
      <c r="A32" s="40" t="s">
        <v>22</v>
      </c>
      <c r="B32" s="41"/>
      <c r="C32" s="41"/>
      <c r="D32" s="41"/>
      <c r="E32" s="41"/>
      <c r="F32" s="42"/>
      <c r="G32" s="42"/>
      <c r="H32" s="42"/>
      <c r="I32" s="43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7" customFormat="1" x14ac:dyDescent="0.2">
      <c r="I33" s="25"/>
      <c r="J33" s="45" t="s">
        <v>23</v>
      </c>
      <c r="K33" s="46"/>
      <c r="L33" s="46"/>
      <c r="M33" s="47"/>
      <c r="N33" s="48">
        <v>2022</v>
      </c>
      <c r="O33" s="49"/>
      <c r="P33" s="50" t="s">
        <v>23</v>
      </c>
      <c r="Q33" s="46"/>
      <c r="R33" s="46"/>
      <c r="S33" s="47"/>
      <c r="T33" s="51">
        <f>N33+1</f>
        <v>2023</v>
      </c>
    </row>
    <row r="34" spans="1:20" s="7" customFormat="1" ht="18.75" customHeight="1" x14ac:dyDescent="0.2">
      <c r="B34" s="52"/>
      <c r="C34" s="52"/>
      <c r="D34" s="52"/>
      <c r="E34" s="52"/>
      <c r="I34" s="25"/>
      <c r="J34" s="53" t="s">
        <v>24</v>
      </c>
      <c r="K34" s="54">
        <v>6</v>
      </c>
      <c r="L34" s="55"/>
      <c r="M34" s="55"/>
      <c r="N34" s="162" t="str">
        <f>"Net Working Days Remaining in "&amp;N33</f>
        <v>Net Working Days Remaining in 2022</v>
      </c>
      <c r="O34" s="56"/>
      <c r="P34" s="57" t="str">
        <f>J34</f>
        <v># of Employees:</v>
      </c>
      <c r="Q34" s="58">
        <f>K34</f>
        <v>6</v>
      </c>
      <c r="R34" s="55"/>
      <c r="S34" s="55"/>
      <c r="T34" s="164" t="str">
        <f>"Net Working Days Remaining in "&amp;T33</f>
        <v>Net Working Days Remaining in 2023</v>
      </c>
    </row>
    <row r="35" spans="1:20" s="7" customFormat="1" ht="13.5" thickBot="1" x14ac:dyDescent="0.25">
      <c r="A35" s="154"/>
      <c r="B35" s="154"/>
      <c r="C35" s="146"/>
      <c r="D35" s="146"/>
      <c r="E35" s="29"/>
      <c r="F35" s="59"/>
      <c r="G35" s="60"/>
      <c r="H35" s="25"/>
      <c r="I35" s="61"/>
      <c r="J35" s="62" t="s">
        <v>25</v>
      </c>
      <c r="K35" s="63">
        <f>H31</f>
        <v>149760</v>
      </c>
      <c r="L35" s="64">
        <f>K35</f>
        <v>149760</v>
      </c>
      <c r="M35" s="55"/>
      <c r="N35" s="162"/>
      <c r="O35" s="56"/>
      <c r="P35" s="57" t="str">
        <f>J35</f>
        <v>Annual Salary:</v>
      </c>
      <c r="Q35" s="65">
        <f>K35</f>
        <v>149760</v>
      </c>
      <c r="R35" s="64">
        <f>Q35</f>
        <v>149760</v>
      </c>
      <c r="S35" s="55"/>
      <c r="T35" s="164"/>
    </row>
    <row r="36" spans="1:20" s="7" customFormat="1" ht="15.75" thickTop="1" x14ac:dyDescent="0.2">
      <c r="B36" s="166" t="s">
        <v>26</v>
      </c>
      <c r="C36" s="167"/>
      <c r="D36" s="166" t="s">
        <v>27</v>
      </c>
      <c r="E36" s="167"/>
      <c r="F36" s="167"/>
      <c r="G36" s="168"/>
      <c r="H36" s="66"/>
      <c r="J36" s="62" t="s">
        <v>28</v>
      </c>
      <c r="K36" s="67">
        <v>44562</v>
      </c>
      <c r="L36" s="68">
        <v>44651</v>
      </c>
      <c r="M36" s="69"/>
      <c r="N36" s="162"/>
      <c r="O36" s="56"/>
      <c r="P36" s="57" t="str">
        <f>J36</f>
        <v>Effective Date:</v>
      </c>
      <c r="Q36" s="70">
        <v>44927</v>
      </c>
      <c r="R36" s="68">
        <v>45291</v>
      </c>
      <c r="S36" s="55"/>
      <c r="T36" s="164"/>
    </row>
    <row r="37" spans="1:20" s="7" customFormat="1" ht="18.75" thickBot="1" x14ac:dyDescent="0.3">
      <c r="A37" s="6"/>
      <c r="B37" s="169" t="s">
        <v>29</v>
      </c>
      <c r="C37" s="170"/>
      <c r="D37" s="169" t="s">
        <v>30</v>
      </c>
      <c r="E37" s="170"/>
      <c r="F37" s="170"/>
      <c r="G37" s="171"/>
      <c r="H37" s="71" t="s">
        <v>31</v>
      </c>
      <c r="J37" s="72"/>
      <c r="K37" s="73">
        <v>44562</v>
      </c>
      <c r="L37" s="73">
        <v>44926</v>
      </c>
      <c r="M37" s="55"/>
      <c r="N37" s="163"/>
      <c r="O37" s="56"/>
      <c r="P37" s="55"/>
      <c r="Q37" s="74">
        <v>44927</v>
      </c>
      <c r="R37" s="74">
        <v>45291</v>
      </c>
      <c r="S37" s="55"/>
      <c r="T37" s="165"/>
    </row>
    <row r="38" spans="1:20" s="7" customFormat="1" ht="15.75" thickTop="1" x14ac:dyDescent="0.2">
      <c r="A38" s="75"/>
      <c r="B38" s="76" t="s">
        <v>63</v>
      </c>
      <c r="C38" s="77">
        <v>121</v>
      </c>
      <c r="D38" s="172" t="s">
        <v>64</v>
      </c>
      <c r="E38" s="173"/>
      <c r="F38" s="173"/>
      <c r="G38" s="78" t="s">
        <v>57</v>
      </c>
      <c r="H38" s="79">
        <f t="shared" ref="H38:H40" si="1">L38</f>
        <v>36864</v>
      </c>
      <c r="J38" s="80" t="s">
        <v>32</v>
      </c>
      <c r="K38" s="81">
        <f>N38/N39</f>
        <v>0.24615384615384617</v>
      </c>
      <c r="L38" s="82">
        <f>ROUND(L35*K38,2)</f>
        <v>36864</v>
      </c>
      <c r="M38" s="55"/>
      <c r="N38" s="83">
        <f>NETWORKDAYS(K36,L36)</f>
        <v>64</v>
      </c>
      <c r="O38" s="56"/>
      <c r="P38" s="84" t="s">
        <v>33</v>
      </c>
      <c r="Q38" s="81">
        <f>T38/T39</f>
        <v>1</v>
      </c>
      <c r="R38" s="82">
        <f>ROUND(R35*Q38,2)</f>
        <v>149760</v>
      </c>
      <c r="S38" s="55"/>
      <c r="T38" s="85">
        <f>NETWORKDAYS(Q36,R36)</f>
        <v>260</v>
      </c>
    </row>
    <row r="39" spans="1:20" s="7" customFormat="1" ht="15.75" customHeight="1" x14ac:dyDescent="0.2">
      <c r="A39" s="86"/>
      <c r="B39" s="87" t="str">
        <f>B38</f>
        <v>2-1100-415-15-140-001-0-</v>
      </c>
      <c r="C39" s="88" t="s">
        <v>34</v>
      </c>
      <c r="D39" s="152" t="str">
        <f>D38</f>
        <v>TAX OFF-</v>
      </c>
      <c r="E39" s="153"/>
      <c r="F39" s="153"/>
      <c r="G39" s="89" t="s">
        <v>35</v>
      </c>
      <c r="H39" s="79">
        <f t="shared" si="1"/>
        <v>0</v>
      </c>
      <c r="J39" s="72" t="s">
        <v>36</v>
      </c>
      <c r="K39" s="82">
        <v>8244</v>
      </c>
      <c r="L39" s="90">
        <v>0</v>
      </c>
      <c r="M39" s="55"/>
      <c r="N39" s="91">
        <f>NETWORKDAYS(K37,L37)</f>
        <v>260</v>
      </c>
      <c r="O39" s="56"/>
      <c r="P39" s="55" t="str">
        <f t="shared" ref="P39:Q43" si="2">J39</f>
        <v>Health Ins.</v>
      </c>
      <c r="Q39" s="82">
        <v>8244</v>
      </c>
      <c r="R39" s="90">
        <v>0</v>
      </c>
      <c r="S39" s="55"/>
      <c r="T39" s="92">
        <f>NETWORKDAYS(Q37,R37)</f>
        <v>260</v>
      </c>
    </row>
    <row r="40" spans="1:20" s="7" customFormat="1" ht="15.75" customHeight="1" x14ac:dyDescent="0.2">
      <c r="A40" s="86"/>
      <c r="B40" s="87" t="str">
        <f t="shared" ref="B40:B44" si="3">B39</f>
        <v>2-1100-415-15-140-001-0-</v>
      </c>
      <c r="C40" s="88" t="s">
        <v>37</v>
      </c>
      <c r="D40" s="152" t="str">
        <f t="shared" ref="D40:D44" si="4">D39</f>
        <v>TAX OFF-</v>
      </c>
      <c r="E40" s="153"/>
      <c r="F40" s="153"/>
      <c r="G40" s="89" t="s">
        <v>38</v>
      </c>
      <c r="H40" s="79">
        <f t="shared" si="1"/>
        <v>0</v>
      </c>
      <c r="J40" s="72" t="s">
        <v>39</v>
      </c>
      <c r="K40" s="82">
        <v>43.56</v>
      </c>
      <c r="L40" s="90">
        <v>0</v>
      </c>
      <c r="M40" s="55"/>
      <c r="N40" s="93"/>
      <c r="O40" s="56"/>
      <c r="P40" s="55" t="str">
        <f t="shared" si="2"/>
        <v>Life Ins.</v>
      </c>
      <c r="Q40" s="82">
        <v>43.56</v>
      </c>
      <c r="R40" s="90">
        <v>0</v>
      </c>
      <c r="S40" s="55"/>
      <c r="T40" s="94"/>
    </row>
    <row r="41" spans="1:20" s="7" customFormat="1" ht="15.75" customHeight="1" x14ac:dyDescent="0.2">
      <c r="A41" s="86"/>
      <c r="B41" s="87" t="str">
        <f t="shared" si="3"/>
        <v>2-1100-415-15-140-001-0-</v>
      </c>
      <c r="C41" s="88" t="s">
        <v>40</v>
      </c>
      <c r="D41" s="152" t="str">
        <f t="shared" si="4"/>
        <v>TAX OFF-</v>
      </c>
      <c r="E41" s="153"/>
      <c r="F41" s="153"/>
      <c r="G41" s="89" t="s">
        <v>41</v>
      </c>
      <c r="H41" s="79">
        <f>L41</f>
        <v>2820.1</v>
      </c>
      <c r="J41" s="72" t="s">
        <v>41</v>
      </c>
      <c r="K41" s="95">
        <v>7.6499999999999999E-2</v>
      </c>
      <c r="L41" s="82">
        <f>ROUND((L35*K41)*K38,2)</f>
        <v>2820.1</v>
      </c>
      <c r="M41" s="55"/>
      <c r="N41" s="174" t="str">
        <f>"Budgetary impact for "&amp;N33</f>
        <v>Budgetary impact for 2022</v>
      </c>
      <c r="O41" s="56"/>
      <c r="P41" s="55" t="str">
        <f t="shared" si="2"/>
        <v>FICA</v>
      </c>
      <c r="Q41" s="95">
        <f t="shared" si="2"/>
        <v>7.6499999999999999E-2</v>
      </c>
      <c r="R41" s="82">
        <f>ROUND((R35*Q41)*Q38,2)</f>
        <v>11456.64</v>
      </c>
      <c r="S41" s="55"/>
      <c r="T41" s="158" t="str">
        <f>"Budgetary impact for "&amp;T33</f>
        <v>Budgetary impact for 2023</v>
      </c>
    </row>
    <row r="42" spans="1:20" s="7" customFormat="1" ht="15.75" customHeight="1" x14ac:dyDescent="0.2">
      <c r="A42" s="86"/>
      <c r="B42" s="87" t="str">
        <f t="shared" si="3"/>
        <v>2-1100-415-15-140-001-0-</v>
      </c>
      <c r="C42" s="88" t="s">
        <v>42</v>
      </c>
      <c r="D42" s="152" t="str">
        <f t="shared" si="4"/>
        <v>TAX OFF-</v>
      </c>
      <c r="E42" s="153"/>
      <c r="F42" s="153"/>
      <c r="G42" s="89" t="s">
        <v>43</v>
      </c>
      <c r="H42" s="79">
        <f t="shared" ref="H42:H44" si="5">L42</f>
        <v>0</v>
      </c>
      <c r="J42" s="72" t="s">
        <v>44</v>
      </c>
      <c r="K42" s="95">
        <v>0.1303</v>
      </c>
      <c r="L42" s="82">
        <v>0</v>
      </c>
      <c r="M42" s="55"/>
      <c r="N42" s="175"/>
      <c r="O42" s="56"/>
      <c r="P42" s="55" t="str">
        <f t="shared" si="2"/>
        <v>Retirement</v>
      </c>
      <c r="Q42" s="95">
        <v>0.1303</v>
      </c>
      <c r="R42" s="82">
        <v>0</v>
      </c>
      <c r="S42" s="55"/>
      <c r="T42" s="159"/>
    </row>
    <row r="43" spans="1:20" s="7" customFormat="1" ht="15.75" customHeight="1" x14ac:dyDescent="0.2">
      <c r="A43" s="96"/>
      <c r="B43" s="87" t="str">
        <f t="shared" si="3"/>
        <v>2-1100-415-15-140-001-0-</v>
      </c>
      <c r="C43" s="88" t="s">
        <v>45</v>
      </c>
      <c r="D43" s="152" t="str">
        <f t="shared" si="4"/>
        <v>TAX OFF-</v>
      </c>
      <c r="E43" s="153"/>
      <c r="F43" s="153"/>
      <c r="G43" s="89" t="s">
        <v>46</v>
      </c>
      <c r="H43" s="79">
        <f t="shared" si="5"/>
        <v>221.18</v>
      </c>
      <c r="J43" s="72" t="s">
        <v>47</v>
      </c>
      <c r="K43" s="95">
        <v>6.0000000000000001E-3</v>
      </c>
      <c r="L43" s="82">
        <f>ROUND((L35*K43)*K38,2)</f>
        <v>221.18</v>
      </c>
      <c r="M43" s="55"/>
      <c r="N43" s="176"/>
      <c r="O43" s="56"/>
      <c r="P43" s="55" t="str">
        <f t="shared" si="2"/>
        <v>Unemployment</v>
      </c>
      <c r="Q43" s="95">
        <f t="shared" si="2"/>
        <v>6.0000000000000001E-3</v>
      </c>
      <c r="R43" s="82">
        <f>ROUND((R35*Q43)*Q38,2)</f>
        <v>898.56</v>
      </c>
      <c r="S43" s="55"/>
      <c r="T43" s="160"/>
    </row>
    <row r="44" spans="1:20" s="7" customFormat="1" ht="15.75" customHeight="1" thickBot="1" x14ac:dyDescent="0.25">
      <c r="A44" s="96"/>
      <c r="B44" s="87" t="str">
        <f t="shared" si="3"/>
        <v>2-1100-415-15-140-001-0-</v>
      </c>
      <c r="C44" s="88" t="s">
        <v>48</v>
      </c>
      <c r="D44" s="152" t="str">
        <f t="shared" si="4"/>
        <v>TAX OFF-</v>
      </c>
      <c r="E44" s="153"/>
      <c r="F44" s="153"/>
      <c r="G44" s="89" t="s">
        <v>49</v>
      </c>
      <c r="H44" s="79">
        <f t="shared" si="5"/>
        <v>77.41</v>
      </c>
      <c r="J44" s="97" t="s">
        <v>50</v>
      </c>
      <c r="K44" s="98">
        <v>2.0999999999999999E-3</v>
      </c>
      <c r="L44" s="99">
        <f>ROUND((L35*K44)*K38,2)</f>
        <v>77.41</v>
      </c>
      <c r="M44" s="100"/>
      <c r="N44" s="101">
        <f>SUM(L39:L44,L38)</f>
        <v>39982.69</v>
      </c>
      <c r="O44" s="102"/>
      <c r="P44" s="103" t="s">
        <v>50</v>
      </c>
      <c r="Q44" s="104">
        <f>K44</f>
        <v>2.0999999999999999E-3</v>
      </c>
      <c r="R44" s="99">
        <f>ROUND((R35*Q44)*Q38,2)</f>
        <v>314.5</v>
      </c>
      <c r="S44" s="100"/>
      <c r="T44" s="105">
        <f>SUM(R39:R44,R38)</f>
        <v>162429.70000000001</v>
      </c>
    </row>
    <row r="45" spans="1:20" s="7" customFormat="1" ht="15.75" thickBot="1" x14ac:dyDescent="0.25">
      <c r="A45" s="96"/>
      <c r="B45" s="106" t="s">
        <v>51</v>
      </c>
      <c r="C45" s="107"/>
      <c r="D45" s="140"/>
      <c r="E45" s="139"/>
      <c r="F45" s="139"/>
      <c r="G45" s="108"/>
      <c r="H45" s="109"/>
      <c r="L45" s="82"/>
      <c r="N45" s="110"/>
      <c r="T45" s="110"/>
    </row>
    <row r="46" spans="1:20" s="7" customFormat="1" ht="16.5" thickTop="1" thickBot="1" x14ac:dyDescent="0.25">
      <c r="A46" s="96"/>
      <c r="B46" s="111" t="s">
        <v>51</v>
      </c>
      <c r="C46" s="111"/>
      <c r="D46" s="111"/>
      <c r="E46" s="112"/>
      <c r="F46" s="113"/>
      <c r="G46" s="114" t="s">
        <v>58</v>
      </c>
      <c r="H46" s="115">
        <f>SUM(H38:H45)</f>
        <v>39982.69</v>
      </c>
      <c r="I46" s="25"/>
      <c r="J46" s="55"/>
      <c r="K46" s="116"/>
      <c r="L46" s="82"/>
      <c r="M46" s="25"/>
      <c r="N46" s="25"/>
      <c r="O46" s="25"/>
      <c r="P46" s="55"/>
      <c r="Q46" s="116"/>
      <c r="R46" s="82"/>
      <c r="S46" s="25"/>
      <c r="T46" s="25"/>
    </row>
    <row r="47" spans="1:20" s="7" customFormat="1" ht="13.5" thickTop="1" x14ac:dyDescent="0.2">
      <c r="A47" s="154"/>
      <c r="B47" s="154"/>
      <c r="C47" s="146"/>
      <c r="D47" s="146"/>
      <c r="E47" s="29"/>
      <c r="F47" s="59"/>
      <c r="G47" s="60"/>
      <c r="H47" s="25"/>
      <c r="I47" s="61"/>
      <c r="J47" s="57"/>
      <c r="K47" s="117"/>
      <c r="L47" s="118"/>
      <c r="M47" s="55"/>
      <c r="N47" s="119"/>
      <c r="O47" s="55"/>
      <c r="P47" s="57"/>
      <c r="Q47" s="120"/>
      <c r="R47" s="118"/>
      <c r="S47" s="55"/>
      <c r="T47" s="119"/>
    </row>
    <row r="48" spans="1:20" s="7" customFormat="1" ht="22.5" x14ac:dyDescent="0.3">
      <c r="B48" s="121" t="s">
        <v>59</v>
      </c>
      <c r="C48" s="155">
        <f>T44</f>
        <v>162429.70000000001</v>
      </c>
      <c r="D48" s="155"/>
      <c r="E48" s="155"/>
      <c r="F48" s="138"/>
      <c r="H48" s="122"/>
      <c r="I48" s="123"/>
      <c r="J48" s="25"/>
      <c r="K48" s="25"/>
      <c r="L48" s="124"/>
      <c r="M48" s="25"/>
      <c r="N48" s="25"/>
      <c r="O48" s="25"/>
      <c r="P48" s="25"/>
      <c r="Q48" s="25"/>
      <c r="R48" s="124"/>
      <c r="S48" s="25"/>
      <c r="T48" s="25"/>
    </row>
    <row r="49" spans="1:20" s="7" customFormat="1" ht="22.5" x14ac:dyDescent="0.3">
      <c r="A49" s="125"/>
      <c r="B49" s="126"/>
      <c r="C49" s="126"/>
      <c r="D49" s="126"/>
      <c r="E49" s="127"/>
      <c r="F49" s="127"/>
      <c r="G49" s="127"/>
      <c r="H49" s="127"/>
      <c r="I49" s="123"/>
    </row>
    <row r="50" spans="1:20" s="7" customFormat="1" ht="22.5" customHeight="1" x14ac:dyDescent="0.3">
      <c r="A50" s="125" t="s">
        <v>54</v>
      </c>
      <c r="B50" s="126"/>
      <c r="C50" s="156" t="s">
        <v>80</v>
      </c>
      <c r="D50" s="156"/>
      <c r="E50" s="156"/>
      <c r="F50" s="156"/>
      <c r="G50" s="156"/>
      <c r="H50" s="156"/>
      <c r="I50" s="128"/>
    </row>
    <row r="51" spans="1:20" s="7" customFormat="1" ht="36" customHeight="1" x14ac:dyDescent="0.3">
      <c r="A51" s="129"/>
      <c r="B51" s="129"/>
      <c r="C51" s="156"/>
      <c r="D51" s="156"/>
      <c r="E51" s="156"/>
      <c r="F51" s="156"/>
      <c r="G51" s="156"/>
      <c r="H51" s="156"/>
      <c r="I51" s="129"/>
    </row>
    <row r="52" spans="1:20" s="7" customFormat="1" ht="18" x14ac:dyDescent="0.25">
      <c r="A52" s="151" t="s">
        <v>52</v>
      </c>
      <c r="B52" s="151"/>
      <c r="C52" s="151"/>
      <c r="D52" s="151"/>
      <c r="E52" s="151"/>
      <c r="F52" s="151"/>
      <c r="G52" s="151"/>
      <c r="H52" s="151"/>
      <c r="I52" s="130"/>
    </row>
    <row r="53" spans="1:20" s="7" customFormat="1" ht="18" x14ac:dyDescent="0.25">
      <c r="A53" s="144"/>
      <c r="B53" s="144"/>
      <c r="C53" s="144"/>
      <c r="D53" s="144"/>
      <c r="E53" s="144"/>
      <c r="F53" s="131"/>
      <c r="G53" s="134"/>
      <c r="H53" s="132"/>
      <c r="I53" s="133"/>
    </row>
    <row r="54" spans="1:20" s="7" customFormat="1" ht="18" x14ac:dyDescent="0.25">
      <c r="A54" s="132"/>
      <c r="B54" s="132"/>
      <c r="C54" s="132"/>
      <c r="D54" s="132"/>
      <c r="E54" s="132"/>
      <c r="F54" s="134"/>
      <c r="G54" s="132"/>
      <c r="H54" s="132"/>
      <c r="I54" s="133"/>
    </row>
    <row r="55" spans="1:20" s="7" customFormat="1" ht="18" x14ac:dyDescent="0.25">
      <c r="A55" s="157"/>
      <c r="B55" s="151"/>
      <c r="C55" s="151"/>
      <c r="D55" s="151"/>
      <c r="E55" s="151"/>
      <c r="F55" s="151"/>
      <c r="G55" s="151"/>
      <c r="H55" s="151"/>
      <c r="I55" s="133"/>
    </row>
    <row r="56" spans="1:20" s="7" customFormat="1" ht="18" x14ac:dyDescent="0.25">
      <c r="A56" s="151"/>
      <c r="B56" s="151"/>
      <c r="C56" s="151"/>
      <c r="D56" s="151"/>
      <c r="E56" s="151"/>
      <c r="F56" s="151"/>
      <c r="G56" s="151"/>
      <c r="H56" s="151"/>
      <c r="I56" s="133"/>
    </row>
    <row r="57" spans="1:20" s="7" customFormat="1" x14ac:dyDescent="0.2">
      <c r="A57" s="135" t="s">
        <v>53</v>
      </c>
      <c r="B57" s="135"/>
      <c r="C57" s="135"/>
      <c r="D57" s="135"/>
      <c r="E57" s="135"/>
      <c r="F57" s="135"/>
      <c r="G57" s="135"/>
      <c r="H57" s="135"/>
      <c r="I57" s="135"/>
    </row>
    <row r="58" spans="1:20" s="7" customFormat="1" x14ac:dyDescent="0.2">
      <c r="A58" s="136">
        <v>38386</v>
      </c>
      <c r="B58" s="136"/>
      <c r="C58" s="136"/>
      <c r="D58" s="136"/>
      <c r="E58" s="136"/>
      <c r="F58" s="136"/>
      <c r="G58" s="136"/>
      <c r="H58" s="136"/>
      <c r="I58" s="136"/>
    </row>
    <row r="59" spans="1:20" s="7" customForma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</row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</sheetData>
  <mergeCells count="29">
    <mergeCell ref="A13:I13"/>
    <mergeCell ref="A1:I1"/>
    <mergeCell ref="A2:I2"/>
    <mergeCell ref="A3:I3"/>
    <mergeCell ref="A5:H6"/>
    <mergeCell ref="B10:E10"/>
    <mergeCell ref="T41:T43"/>
    <mergeCell ref="D42:F42"/>
    <mergeCell ref="D43:F43"/>
    <mergeCell ref="A14:I14"/>
    <mergeCell ref="N34:N37"/>
    <mergeCell ref="T34:T37"/>
    <mergeCell ref="A35:B35"/>
    <mergeCell ref="B36:C36"/>
    <mergeCell ref="D36:G36"/>
    <mergeCell ref="B37:C37"/>
    <mergeCell ref="D37:G37"/>
    <mergeCell ref="D38:F38"/>
    <mergeCell ref="D39:F39"/>
    <mergeCell ref="D40:F40"/>
    <mergeCell ref="D41:F41"/>
    <mergeCell ref="N41:N43"/>
    <mergeCell ref="A56:H56"/>
    <mergeCell ref="D44:F44"/>
    <mergeCell ref="A47:B47"/>
    <mergeCell ref="C48:E48"/>
    <mergeCell ref="C50:H51"/>
    <mergeCell ref="A52:H52"/>
    <mergeCell ref="A55:H55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8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view="pageBreakPreview" topLeftCell="A10" zoomScale="85" zoomScaleNormal="85" zoomScaleSheetLayoutView="85" workbookViewId="0">
      <selection activeCell="C50" sqref="C50:H51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67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1288</v>
      </c>
      <c r="B17" s="20" t="s">
        <v>68</v>
      </c>
      <c r="C17" s="137" t="s">
        <v>55</v>
      </c>
      <c r="D17" s="21">
        <v>121</v>
      </c>
      <c r="E17" s="142" t="s">
        <v>69</v>
      </c>
      <c r="F17" s="22">
        <v>0</v>
      </c>
      <c r="G17" s="22">
        <v>25347</v>
      </c>
      <c r="H17" s="23">
        <f>G17-F17</f>
        <v>25347</v>
      </c>
      <c r="I17" s="24"/>
      <c r="K17" s="25"/>
      <c r="R17" s="26"/>
      <c r="S17" s="26"/>
      <c r="T17" s="26"/>
    </row>
    <row r="18" spans="1:20" s="7" customFormat="1" ht="16.5" x14ac:dyDescent="0.25">
      <c r="A18" s="143"/>
      <c r="B18" s="20"/>
      <c r="C18" s="137"/>
      <c r="D18" s="21"/>
      <c r="E18" s="142"/>
      <c r="F18" s="22"/>
      <c r="G18" s="22"/>
      <c r="H18" s="23"/>
      <c r="I18" s="24"/>
      <c r="K18" s="25"/>
      <c r="R18" s="26"/>
      <c r="S18" s="26"/>
      <c r="T18" s="26"/>
    </row>
    <row r="19" spans="1:20" s="7" customFormat="1" ht="16.5" x14ac:dyDescent="0.25">
      <c r="A19" s="143"/>
      <c r="B19" s="20"/>
      <c r="C19" s="137"/>
      <c r="D19" s="21"/>
      <c r="E19" s="142"/>
      <c r="F19" s="22"/>
      <c r="G19" s="22"/>
      <c r="H19" s="23"/>
      <c r="I19" s="24"/>
      <c r="K19" s="25"/>
      <c r="R19" s="26"/>
      <c r="S19" s="26"/>
      <c r="T19" s="26"/>
    </row>
    <row r="20" spans="1:20" s="7" customFormat="1" ht="16.5" x14ac:dyDescent="0.25">
      <c r="A20" s="143"/>
      <c r="B20" s="20"/>
      <c r="C20" s="137"/>
      <c r="D20" s="21"/>
      <c r="E20" s="142"/>
      <c r="F20" s="22"/>
      <c r="G20" s="22"/>
      <c r="H20" s="23"/>
      <c r="I20" s="24"/>
      <c r="K20" s="25"/>
      <c r="R20" s="26"/>
      <c r="S20" s="26"/>
      <c r="T20" s="26"/>
    </row>
    <row r="21" spans="1:20" s="7" customFormat="1" ht="16.5" x14ac:dyDescent="0.25">
      <c r="A21" s="143"/>
      <c r="B21" s="20"/>
      <c r="C21" s="137"/>
      <c r="D21" s="21"/>
      <c r="E21" s="142"/>
      <c r="F21" s="22"/>
      <c r="G21" s="22"/>
      <c r="H21" s="23"/>
      <c r="I21" s="24"/>
      <c r="K21" s="25"/>
      <c r="R21" s="26"/>
      <c r="S21" s="26"/>
      <c r="T21" s="26"/>
    </row>
    <row r="22" spans="1:20" s="7" customFormat="1" ht="16.5" x14ac:dyDescent="0.25">
      <c r="A22" s="143"/>
      <c r="B22" s="20"/>
      <c r="C22" s="137"/>
      <c r="D22" s="21"/>
      <c r="E22" s="142"/>
      <c r="F22" s="22"/>
      <c r="G22" s="22"/>
      <c r="H22" s="23"/>
      <c r="I22" s="24"/>
      <c r="K22" s="28"/>
      <c r="L22" s="25"/>
      <c r="R22" s="26"/>
      <c r="S22" s="26"/>
      <c r="T22" s="26"/>
    </row>
    <row r="23" spans="1:20" s="7" customFormat="1" ht="16.5" x14ac:dyDescent="0.25">
      <c r="A23" s="143"/>
      <c r="B23" s="20"/>
      <c r="C23" s="137"/>
      <c r="D23" s="21"/>
      <c r="E23" s="142"/>
      <c r="F23" s="22"/>
      <c r="G23" s="22"/>
      <c r="H23" s="23"/>
      <c r="I23" s="24"/>
      <c r="K23" s="28"/>
      <c r="L23" s="25"/>
      <c r="R23" s="26"/>
      <c r="S23" s="26"/>
      <c r="T23" s="26"/>
    </row>
    <row r="24" spans="1:20" s="7" customFormat="1" ht="16.5" x14ac:dyDescent="0.25">
      <c r="A24" s="143"/>
      <c r="B24" s="20"/>
      <c r="C24" s="137"/>
      <c r="D24" s="21"/>
      <c r="E24" s="142"/>
      <c r="F24" s="22"/>
      <c r="G24" s="22"/>
      <c r="H24" s="23"/>
      <c r="I24" s="24"/>
      <c r="K24" s="28"/>
      <c r="L24" s="25"/>
      <c r="R24" s="26"/>
      <c r="S24" s="26"/>
      <c r="T24" s="26"/>
    </row>
    <row r="25" spans="1:20" s="7" customFormat="1" ht="16.5" x14ac:dyDescent="0.25">
      <c r="A25" s="143"/>
      <c r="B25" s="20"/>
      <c r="C25" s="137"/>
      <c r="D25" s="21"/>
      <c r="E25" s="142"/>
      <c r="F25" s="22"/>
      <c r="G25" s="22"/>
      <c r="H25" s="23"/>
      <c r="I25" s="24"/>
      <c r="K25" s="28"/>
      <c r="L25" s="25"/>
      <c r="R25" s="26"/>
      <c r="S25" s="26"/>
      <c r="T25" s="26"/>
    </row>
    <row r="26" spans="1:20" s="7" customFormat="1" ht="16.5" x14ac:dyDescent="0.25">
      <c r="A26" s="143"/>
      <c r="B26" s="20"/>
      <c r="C26" s="137"/>
      <c r="D26" s="21"/>
      <c r="E26" s="142"/>
      <c r="F26" s="22"/>
      <c r="G26" s="22"/>
      <c r="H26" s="23"/>
      <c r="I26" s="24"/>
      <c r="J26" s="29" t="s">
        <v>19</v>
      </c>
      <c r="K26" s="28"/>
      <c r="L26" s="25"/>
      <c r="R26" s="26"/>
      <c r="S26" s="26"/>
      <c r="T26" s="26"/>
    </row>
    <row r="27" spans="1:20" s="7" customFormat="1" ht="16.5" x14ac:dyDescent="0.25">
      <c r="A27" s="143"/>
      <c r="B27" s="20"/>
      <c r="C27" s="137"/>
      <c r="D27" s="21"/>
      <c r="E27" s="142"/>
      <c r="F27" s="22"/>
      <c r="G27" s="22"/>
      <c r="H27" s="23"/>
      <c r="I27" s="24"/>
      <c r="J27" s="29"/>
      <c r="K27" s="28"/>
      <c r="L27" s="25"/>
      <c r="R27" s="26"/>
      <c r="S27" s="26"/>
      <c r="T27" s="26"/>
    </row>
    <row r="28" spans="1:20" s="7" customFormat="1" ht="16.5" x14ac:dyDescent="0.25">
      <c r="A28" s="143"/>
      <c r="B28" s="20"/>
      <c r="C28" s="137"/>
      <c r="D28" s="21"/>
      <c r="E28" s="142"/>
      <c r="F28" s="22"/>
      <c r="G28" s="22"/>
      <c r="H28" s="23"/>
      <c r="I28" s="24"/>
      <c r="J28" s="25" t="s">
        <v>20</v>
      </c>
      <c r="R28" s="26"/>
      <c r="S28" s="26"/>
      <c r="T28" s="26"/>
    </row>
    <row r="29" spans="1:20" s="7" customFormat="1" ht="17.25" customHeight="1" x14ac:dyDescent="0.25">
      <c r="A29" s="143"/>
      <c r="B29" s="20"/>
      <c r="C29" s="137"/>
      <c r="D29" s="21"/>
      <c r="E29" s="142"/>
      <c r="F29" s="22"/>
      <c r="G29" s="22"/>
      <c r="H29" s="23"/>
      <c r="I29" s="24"/>
      <c r="J29" s="25" t="s">
        <v>21</v>
      </c>
      <c r="R29" s="26"/>
      <c r="S29" s="26"/>
      <c r="T29" s="26"/>
    </row>
    <row r="30" spans="1:20" s="7" customFormat="1" ht="16.5" x14ac:dyDescent="0.25">
      <c r="A30" s="30"/>
      <c r="B30" s="31"/>
      <c r="C30" s="137"/>
      <c r="D30" s="31"/>
      <c r="E30" s="32"/>
      <c r="F30" s="33"/>
      <c r="G30" s="33"/>
      <c r="H30" s="34"/>
      <c r="I30" s="24"/>
      <c r="J30" s="27"/>
      <c r="K30" s="25"/>
      <c r="R30" s="26"/>
      <c r="S30" s="26"/>
      <c r="T30" s="26"/>
    </row>
    <row r="31" spans="1:20" s="7" customFormat="1" ht="18" x14ac:dyDescent="0.2">
      <c r="A31" s="35"/>
      <c r="B31" s="36"/>
      <c r="C31" s="36"/>
      <c r="D31" s="36"/>
      <c r="E31" s="37"/>
      <c r="F31" s="38">
        <f>SUM(F17:F30)</f>
        <v>0</v>
      </c>
      <c r="G31" s="38">
        <f>SUM(G17:G30)</f>
        <v>25347</v>
      </c>
      <c r="H31" s="38">
        <f>SUM(H17:H30)</f>
        <v>25347</v>
      </c>
      <c r="I31" s="39"/>
      <c r="J31" s="39"/>
    </row>
    <row r="32" spans="1:20" s="7" customFormat="1" ht="19.5" x14ac:dyDescent="0.2">
      <c r="A32" s="40" t="s">
        <v>22</v>
      </c>
      <c r="B32" s="41"/>
      <c r="C32" s="41"/>
      <c r="D32" s="41"/>
      <c r="E32" s="41"/>
      <c r="F32" s="42"/>
      <c r="G32" s="42"/>
      <c r="H32" s="42"/>
      <c r="I32" s="43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7" customFormat="1" x14ac:dyDescent="0.2">
      <c r="I33" s="25"/>
      <c r="J33" s="45" t="s">
        <v>23</v>
      </c>
      <c r="K33" s="46"/>
      <c r="L33" s="46"/>
      <c r="M33" s="47"/>
      <c r="N33" s="48">
        <v>2022</v>
      </c>
      <c r="O33" s="49"/>
      <c r="P33" s="50" t="s">
        <v>23</v>
      </c>
      <c r="Q33" s="46"/>
      <c r="R33" s="46"/>
      <c r="S33" s="47"/>
      <c r="T33" s="51">
        <f>N33+1</f>
        <v>2023</v>
      </c>
    </row>
    <row r="34" spans="1:20" s="7" customFormat="1" ht="18.75" customHeight="1" x14ac:dyDescent="0.2">
      <c r="B34" s="52"/>
      <c r="C34" s="52"/>
      <c r="D34" s="52"/>
      <c r="E34" s="52"/>
      <c r="I34" s="25"/>
      <c r="J34" s="53" t="s">
        <v>24</v>
      </c>
      <c r="K34" s="54">
        <v>1</v>
      </c>
      <c r="L34" s="55"/>
      <c r="M34" s="55"/>
      <c r="N34" s="162" t="str">
        <f>"Net Working Days Remaining in "&amp;N33</f>
        <v>Net Working Days Remaining in 2022</v>
      </c>
      <c r="O34" s="56"/>
      <c r="P34" s="57" t="str">
        <f>J34</f>
        <v># of Employees:</v>
      </c>
      <c r="Q34" s="58">
        <f>K34</f>
        <v>1</v>
      </c>
      <c r="R34" s="55"/>
      <c r="S34" s="55"/>
      <c r="T34" s="164" t="str">
        <f>"Net Working Days Remaining in "&amp;T33</f>
        <v>Net Working Days Remaining in 2023</v>
      </c>
    </row>
    <row r="35" spans="1:20" s="7" customFormat="1" ht="13.5" thickBot="1" x14ac:dyDescent="0.25">
      <c r="A35" s="154"/>
      <c r="B35" s="154"/>
      <c r="C35" s="147"/>
      <c r="D35" s="147"/>
      <c r="E35" s="29"/>
      <c r="F35" s="59"/>
      <c r="G35" s="60"/>
      <c r="H35" s="25"/>
      <c r="I35" s="61"/>
      <c r="J35" s="62" t="s">
        <v>25</v>
      </c>
      <c r="K35" s="63">
        <f>H31</f>
        <v>25347</v>
      </c>
      <c r="L35" s="64">
        <f>K35</f>
        <v>25347</v>
      </c>
      <c r="M35" s="55"/>
      <c r="N35" s="162"/>
      <c r="O35" s="56"/>
      <c r="P35" s="57" t="str">
        <f>J35</f>
        <v>Annual Salary:</v>
      </c>
      <c r="Q35" s="65">
        <f>K35</f>
        <v>25347</v>
      </c>
      <c r="R35" s="64">
        <f>Q35</f>
        <v>25347</v>
      </c>
      <c r="S35" s="55"/>
      <c r="T35" s="164"/>
    </row>
    <row r="36" spans="1:20" s="7" customFormat="1" ht="15.75" thickTop="1" x14ac:dyDescent="0.2">
      <c r="B36" s="166" t="s">
        <v>26</v>
      </c>
      <c r="C36" s="167"/>
      <c r="D36" s="166" t="s">
        <v>27</v>
      </c>
      <c r="E36" s="167"/>
      <c r="F36" s="167"/>
      <c r="G36" s="168"/>
      <c r="H36" s="66"/>
      <c r="J36" s="62" t="s">
        <v>28</v>
      </c>
      <c r="K36" s="67">
        <v>44562</v>
      </c>
      <c r="L36" s="68">
        <v>44617</v>
      </c>
      <c r="M36" s="69"/>
      <c r="N36" s="162"/>
      <c r="O36" s="56"/>
      <c r="P36" s="57" t="str">
        <f>J36</f>
        <v>Effective Date:</v>
      </c>
      <c r="Q36" s="70">
        <v>44927</v>
      </c>
      <c r="R36" s="68">
        <v>45291</v>
      </c>
      <c r="S36" s="55"/>
      <c r="T36" s="164"/>
    </row>
    <row r="37" spans="1:20" s="7" customFormat="1" ht="18.75" thickBot="1" x14ac:dyDescent="0.3">
      <c r="A37" s="6"/>
      <c r="B37" s="169" t="s">
        <v>29</v>
      </c>
      <c r="C37" s="170"/>
      <c r="D37" s="169" t="s">
        <v>30</v>
      </c>
      <c r="E37" s="170"/>
      <c r="F37" s="170"/>
      <c r="G37" s="171"/>
      <c r="H37" s="71" t="s">
        <v>31</v>
      </c>
      <c r="J37" s="72"/>
      <c r="K37" s="73">
        <v>44562</v>
      </c>
      <c r="L37" s="73">
        <v>44926</v>
      </c>
      <c r="M37" s="55"/>
      <c r="N37" s="163"/>
      <c r="O37" s="56"/>
      <c r="P37" s="55"/>
      <c r="Q37" s="74">
        <v>44927</v>
      </c>
      <c r="R37" s="74">
        <v>45291</v>
      </c>
      <c r="S37" s="55"/>
      <c r="T37" s="165"/>
    </row>
    <row r="38" spans="1:20" s="7" customFormat="1" ht="15.75" thickTop="1" x14ac:dyDescent="0.2">
      <c r="A38" s="75"/>
      <c r="B38" s="76" t="s">
        <v>65</v>
      </c>
      <c r="C38" s="77">
        <v>121</v>
      </c>
      <c r="D38" s="172" t="s">
        <v>66</v>
      </c>
      <c r="E38" s="173"/>
      <c r="F38" s="173"/>
      <c r="G38" s="78" t="s">
        <v>57</v>
      </c>
      <c r="H38" s="79">
        <f t="shared" ref="H38:H40" si="0">L38</f>
        <v>3899.54</v>
      </c>
      <c r="J38" s="80" t="s">
        <v>32</v>
      </c>
      <c r="K38" s="81">
        <f>N38/N39</f>
        <v>0.15384615384615385</v>
      </c>
      <c r="L38" s="82">
        <f>ROUND(L35*K38,2)</f>
        <v>3899.54</v>
      </c>
      <c r="M38" s="55"/>
      <c r="N38" s="83">
        <f>NETWORKDAYS(K36,L36)</f>
        <v>40</v>
      </c>
      <c r="O38" s="56"/>
      <c r="P38" s="84" t="s">
        <v>33</v>
      </c>
      <c r="Q38" s="81">
        <f>T38/T39</f>
        <v>1</v>
      </c>
      <c r="R38" s="82">
        <f>ROUND(R35*Q38,2)</f>
        <v>25347</v>
      </c>
      <c r="S38" s="55"/>
      <c r="T38" s="85">
        <f>NETWORKDAYS(Q36,R36)</f>
        <v>260</v>
      </c>
    </row>
    <row r="39" spans="1:20" s="7" customFormat="1" ht="15.75" customHeight="1" x14ac:dyDescent="0.2">
      <c r="A39" s="86"/>
      <c r="B39" s="87" t="str">
        <f>B38</f>
        <v>2-1288-463-00-250-001-6-</v>
      </c>
      <c r="C39" s="88" t="s">
        <v>34</v>
      </c>
      <c r="D39" s="152" t="str">
        <f>D38</f>
        <v>URBAN COUNTY - CDBG-</v>
      </c>
      <c r="E39" s="153"/>
      <c r="F39" s="153"/>
      <c r="G39" s="89" t="s">
        <v>35</v>
      </c>
      <c r="H39" s="79">
        <f t="shared" si="0"/>
        <v>0</v>
      </c>
      <c r="J39" s="72" t="s">
        <v>36</v>
      </c>
      <c r="K39" s="82">
        <v>8244</v>
      </c>
      <c r="L39" s="90">
        <v>0</v>
      </c>
      <c r="M39" s="55"/>
      <c r="N39" s="91">
        <f>NETWORKDAYS(K37,L37)</f>
        <v>260</v>
      </c>
      <c r="O39" s="56"/>
      <c r="P39" s="55" t="str">
        <f t="shared" ref="P39:Q43" si="1">J39</f>
        <v>Health Ins.</v>
      </c>
      <c r="Q39" s="82">
        <v>8244</v>
      </c>
      <c r="R39" s="90">
        <v>0</v>
      </c>
      <c r="S39" s="55"/>
      <c r="T39" s="92">
        <f>NETWORKDAYS(Q37,R37)</f>
        <v>260</v>
      </c>
    </row>
    <row r="40" spans="1:20" s="7" customFormat="1" ht="15.75" customHeight="1" x14ac:dyDescent="0.2">
      <c r="A40" s="86"/>
      <c r="B40" s="87" t="str">
        <f t="shared" ref="B40:B44" si="2">B39</f>
        <v>2-1288-463-00-250-001-6-</v>
      </c>
      <c r="C40" s="88" t="s">
        <v>37</v>
      </c>
      <c r="D40" s="152" t="str">
        <f t="shared" ref="D40:D44" si="3">D39</f>
        <v>URBAN COUNTY - CDBG-</v>
      </c>
      <c r="E40" s="153"/>
      <c r="F40" s="153"/>
      <c r="G40" s="89" t="s">
        <v>38</v>
      </c>
      <c r="H40" s="79">
        <f t="shared" si="0"/>
        <v>0</v>
      </c>
      <c r="J40" s="72" t="s">
        <v>39</v>
      </c>
      <c r="K40" s="82">
        <v>43.56</v>
      </c>
      <c r="L40" s="90">
        <v>0</v>
      </c>
      <c r="M40" s="55"/>
      <c r="N40" s="93"/>
      <c r="O40" s="56"/>
      <c r="P40" s="55" t="str">
        <f t="shared" si="1"/>
        <v>Life Ins.</v>
      </c>
      <c r="Q40" s="82">
        <v>43.56</v>
      </c>
      <c r="R40" s="90">
        <v>0</v>
      </c>
      <c r="S40" s="55"/>
      <c r="T40" s="94"/>
    </row>
    <row r="41" spans="1:20" s="7" customFormat="1" ht="15.75" customHeight="1" x14ac:dyDescent="0.2">
      <c r="A41" s="86"/>
      <c r="B41" s="87" t="str">
        <f t="shared" si="2"/>
        <v>2-1288-463-00-250-001-6-</v>
      </c>
      <c r="C41" s="88" t="s">
        <v>40</v>
      </c>
      <c r="D41" s="152" t="str">
        <f t="shared" si="3"/>
        <v>URBAN COUNTY - CDBG-</v>
      </c>
      <c r="E41" s="153"/>
      <c r="F41" s="153"/>
      <c r="G41" s="89" t="s">
        <v>41</v>
      </c>
      <c r="H41" s="79">
        <f>L41</f>
        <v>298.31</v>
      </c>
      <c r="J41" s="72" t="s">
        <v>41</v>
      </c>
      <c r="K41" s="95">
        <v>7.6499999999999999E-2</v>
      </c>
      <c r="L41" s="82">
        <f>ROUND((L35*K41)*K38,2)</f>
        <v>298.31</v>
      </c>
      <c r="M41" s="55"/>
      <c r="N41" s="174" t="str">
        <f>"Budgetary impact for "&amp;N33</f>
        <v>Budgetary impact for 2022</v>
      </c>
      <c r="O41" s="56"/>
      <c r="P41" s="55" t="str">
        <f t="shared" si="1"/>
        <v>FICA</v>
      </c>
      <c r="Q41" s="95">
        <f t="shared" si="1"/>
        <v>7.6499999999999999E-2</v>
      </c>
      <c r="R41" s="82">
        <f>ROUND((R35*Q41)*Q38,2)</f>
        <v>1939.05</v>
      </c>
      <c r="S41" s="55"/>
      <c r="T41" s="158" t="str">
        <f>"Budgetary impact for "&amp;T33</f>
        <v>Budgetary impact for 2023</v>
      </c>
    </row>
    <row r="42" spans="1:20" s="7" customFormat="1" ht="15.75" customHeight="1" x14ac:dyDescent="0.2">
      <c r="A42" s="86"/>
      <c r="B42" s="87" t="str">
        <f t="shared" si="2"/>
        <v>2-1288-463-00-250-001-6-</v>
      </c>
      <c r="C42" s="88" t="s">
        <v>42</v>
      </c>
      <c r="D42" s="152" t="str">
        <f t="shared" si="3"/>
        <v>URBAN COUNTY - CDBG-</v>
      </c>
      <c r="E42" s="153"/>
      <c r="F42" s="153"/>
      <c r="G42" s="89" t="s">
        <v>43</v>
      </c>
      <c r="H42" s="79">
        <f t="shared" ref="H42:H44" si="4">L42</f>
        <v>0</v>
      </c>
      <c r="J42" s="72" t="s">
        <v>44</v>
      </c>
      <c r="K42" s="95">
        <v>0.1303</v>
      </c>
      <c r="L42" s="82">
        <v>0</v>
      </c>
      <c r="M42" s="55"/>
      <c r="N42" s="175"/>
      <c r="O42" s="56"/>
      <c r="P42" s="55" t="str">
        <f t="shared" si="1"/>
        <v>Retirement</v>
      </c>
      <c r="Q42" s="95">
        <v>0.1303</v>
      </c>
      <c r="R42" s="82">
        <v>0</v>
      </c>
      <c r="S42" s="55"/>
      <c r="T42" s="159"/>
    </row>
    <row r="43" spans="1:20" s="7" customFormat="1" ht="15.75" customHeight="1" x14ac:dyDescent="0.2">
      <c r="A43" s="96"/>
      <c r="B43" s="87" t="str">
        <f t="shared" si="2"/>
        <v>2-1288-463-00-250-001-6-</v>
      </c>
      <c r="C43" s="88" t="s">
        <v>45</v>
      </c>
      <c r="D43" s="152" t="str">
        <f t="shared" si="3"/>
        <v>URBAN COUNTY - CDBG-</v>
      </c>
      <c r="E43" s="153"/>
      <c r="F43" s="153"/>
      <c r="G43" s="89" t="s">
        <v>46</v>
      </c>
      <c r="H43" s="79">
        <f t="shared" si="4"/>
        <v>23.4</v>
      </c>
      <c r="J43" s="72" t="s">
        <v>47</v>
      </c>
      <c r="K43" s="95">
        <v>6.0000000000000001E-3</v>
      </c>
      <c r="L43" s="82">
        <f>ROUND((L35*K43)*K38,2)</f>
        <v>23.4</v>
      </c>
      <c r="M43" s="55"/>
      <c r="N43" s="176"/>
      <c r="O43" s="56"/>
      <c r="P43" s="55" t="str">
        <f t="shared" si="1"/>
        <v>Unemployment</v>
      </c>
      <c r="Q43" s="95">
        <f t="shared" si="1"/>
        <v>6.0000000000000001E-3</v>
      </c>
      <c r="R43" s="82">
        <f>ROUND((R35*Q43)*Q38,2)</f>
        <v>152.08000000000001</v>
      </c>
      <c r="S43" s="55"/>
      <c r="T43" s="160"/>
    </row>
    <row r="44" spans="1:20" s="7" customFormat="1" ht="15.75" customHeight="1" thickBot="1" x14ac:dyDescent="0.25">
      <c r="A44" s="96"/>
      <c r="B44" s="87" t="str">
        <f t="shared" si="2"/>
        <v>2-1288-463-00-250-001-6-</v>
      </c>
      <c r="C44" s="88" t="s">
        <v>48</v>
      </c>
      <c r="D44" s="152" t="str">
        <f t="shared" si="3"/>
        <v>URBAN COUNTY - CDBG-</v>
      </c>
      <c r="E44" s="153"/>
      <c r="F44" s="153"/>
      <c r="G44" s="89" t="s">
        <v>49</v>
      </c>
      <c r="H44" s="79">
        <f t="shared" si="4"/>
        <v>8.19</v>
      </c>
      <c r="J44" s="97" t="s">
        <v>50</v>
      </c>
      <c r="K44" s="98">
        <v>2.0999999999999999E-3</v>
      </c>
      <c r="L44" s="99">
        <f>ROUND((L35*K44)*K38,2)</f>
        <v>8.19</v>
      </c>
      <c r="M44" s="100"/>
      <c r="N44" s="101">
        <f>SUM(L39:L44,L38)</f>
        <v>4229.4399999999996</v>
      </c>
      <c r="O44" s="102"/>
      <c r="P44" s="103" t="s">
        <v>50</v>
      </c>
      <c r="Q44" s="104">
        <f>K44</f>
        <v>2.0999999999999999E-3</v>
      </c>
      <c r="R44" s="99">
        <f>ROUND((R35*Q44)*Q38,2)</f>
        <v>53.23</v>
      </c>
      <c r="S44" s="100"/>
      <c r="T44" s="105">
        <f>SUM(R39:R44,R38)</f>
        <v>27491.360000000001</v>
      </c>
    </row>
    <row r="45" spans="1:20" s="7" customFormat="1" ht="15.75" thickBot="1" x14ac:dyDescent="0.25">
      <c r="A45" s="96"/>
      <c r="B45" s="106" t="s">
        <v>51</v>
      </c>
      <c r="C45" s="107"/>
      <c r="D45" s="140"/>
      <c r="E45" s="139"/>
      <c r="F45" s="139"/>
      <c r="G45" s="108"/>
      <c r="H45" s="109"/>
      <c r="L45" s="82"/>
      <c r="N45" s="110"/>
      <c r="T45" s="110"/>
    </row>
    <row r="46" spans="1:20" s="7" customFormat="1" ht="16.5" thickTop="1" thickBot="1" x14ac:dyDescent="0.25">
      <c r="A46" s="96"/>
      <c r="B46" s="111" t="s">
        <v>51</v>
      </c>
      <c r="C46" s="111"/>
      <c r="D46" s="111"/>
      <c r="E46" s="112"/>
      <c r="F46" s="113"/>
      <c r="G46" s="114" t="s">
        <v>58</v>
      </c>
      <c r="H46" s="115">
        <f>SUM(H38:H45)</f>
        <v>4229.4399999999996</v>
      </c>
      <c r="I46" s="25"/>
      <c r="J46" s="55"/>
      <c r="K46" s="116"/>
      <c r="L46" s="82"/>
      <c r="M46" s="25"/>
      <c r="N46" s="25"/>
      <c r="O46" s="25"/>
      <c r="P46" s="55"/>
      <c r="Q46" s="116"/>
      <c r="R46" s="82"/>
      <c r="S46" s="25"/>
      <c r="T46" s="25"/>
    </row>
    <row r="47" spans="1:20" s="7" customFormat="1" ht="13.5" thickTop="1" x14ac:dyDescent="0.2">
      <c r="A47" s="154"/>
      <c r="B47" s="154"/>
      <c r="C47" s="147"/>
      <c r="D47" s="147"/>
      <c r="E47" s="29"/>
      <c r="F47" s="59"/>
      <c r="G47" s="60"/>
      <c r="H47" s="25"/>
      <c r="I47" s="61"/>
      <c r="J47" s="57"/>
      <c r="K47" s="117"/>
      <c r="L47" s="118"/>
      <c r="M47" s="55"/>
      <c r="N47" s="119"/>
      <c r="O47" s="55"/>
      <c r="P47" s="57"/>
      <c r="Q47" s="120"/>
      <c r="R47" s="118"/>
      <c r="S47" s="55"/>
      <c r="T47" s="119"/>
    </row>
    <row r="48" spans="1:20" s="7" customFormat="1" ht="22.5" x14ac:dyDescent="0.3">
      <c r="B48" s="121" t="s">
        <v>59</v>
      </c>
      <c r="C48" s="155">
        <f>T44</f>
        <v>27491.360000000001</v>
      </c>
      <c r="D48" s="155"/>
      <c r="E48" s="155"/>
      <c r="F48" s="138"/>
      <c r="H48" s="122"/>
      <c r="I48" s="123"/>
      <c r="J48" s="25"/>
      <c r="K48" s="25"/>
      <c r="L48" s="124"/>
      <c r="M48" s="25"/>
      <c r="N48" s="25"/>
      <c r="O48" s="25"/>
      <c r="P48" s="25"/>
      <c r="Q48" s="25"/>
      <c r="R48" s="124"/>
      <c r="S48" s="25"/>
      <c r="T48" s="25"/>
    </row>
    <row r="49" spans="1:20" s="7" customFormat="1" ht="22.5" x14ac:dyDescent="0.3">
      <c r="A49" s="125"/>
      <c r="B49" s="126"/>
      <c r="C49" s="126"/>
      <c r="D49" s="126"/>
      <c r="E49" s="127"/>
      <c r="F49" s="127"/>
      <c r="G49" s="127"/>
      <c r="H49" s="127"/>
      <c r="I49" s="123"/>
    </row>
    <row r="50" spans="1:20" s="7" customFormat="1" ht="22.5" customHeight="1" x14ac:dyDescent="0.3">
      <c r="A50" s="125" t="s">
        <v>54</v>
      </c>
      <c r="B50" s="126"/>
      <c r="C50" s="156" t="s">
        <v>80</v>
      </c>
      <c r="D50" s="156"/>
      <c r="E50" s="156"/>
      <c r="F50" s="156"/>
      <c r="G50" s="156"/>
      <c r="H50" s="156"/>
      <c r="I50" s="128"/>
    </row>
    <row r="51" spans="1:20" s="7" customFormat="1" ht="36" customHeight="1" x14ac:dyDescent="0.3">
      <c r="A51" s="129"/>
      <c r="B51" s="129"/>
      <c r="C51" s="156"/>
      <c r="D51" s="156"/>
      <c r="E51" s="156"/>
      <c r="F51" s="156"/>
      <c r="G51" s="156"/>
      <c r="H51" s="156"/>
      <c r="I51" s="129"/>
    </row>
    <row r="52" spans="1:20" s="7" customFormat="1" ht="18" x14ac:dyDescent="0.25">
      <c r="A52" s="151" t="s">
        <v>52</v>
      </c>
      <c r="B52" s="151"/>
      <c r="C52" s="151"/>
      <c r="D52" s="151"/>
      <c r="E52" s="151"/>
      <c r="F52" s="151"/>
      <c r="G52" s="151"/>
      <c r="H52" s="151"/>
      <c r="I52" s="130"/>
    </row>
    <row r="53" spans="1:20" s="7" customFormat="1" ht="18" x14ac:dyDescent="0.25">
      <c r="A53" s="144"/>
      <c r="B53" s="144"/>
      <c r="C53" s="144"/>
      <c r="D53" s="144"/>
      <c r="E53" s="144"/>
      <c r="F53" s="131"/>
      <c r="G53" s="134"/>
      <c r="H53" s="132"/>
      <c r="I53" s="133"/>
    </row>
    <row r="54" spans="1:20" s="7" customFormat="1" ht="18" x14ac:dyDescent="0.25">
      <c r="A54" s="132"/>
      <c r="B54" s="132"/>
      <c r="C54" s="132"/>
      <c r="D54" s="132"/>
      <c r="E54" s="132"/>
      <c r="F54" s="134"/>
      <c r="G54" s="132"/>
      <c r="H54" s="132"/>
      <c r="I54" s="133"/>
    </row>
    <row r="55" spans="1:20" s="7" customFormat="1" ht="18" x14ac:dyDescent="0.25">
      <c r="A55" s="157"/>
      <c r="B55" s="151"/>
      <c r="C55" s="151"/>
      <c r="D55" s="151"/>
      <c r="E55" s="151"/>
      <c r="F55" s="151"/>
      <c r="G55" s="151"/>
      <c r="H55" s="151"/>
      <c r="I55" s="133"/>
    </row>
    <row r="56" spans="1:20" s="7" customFormat="1" ht="18" x14ac:dyDescent="0.25">
      <c r="A56" s="151"/>
      <c r="B56" s="151"/>
      <c r="C56" s="151"/>
      <c r="D56" s="151"/>
      <c r="E56" s="151"/>
      <c r="F56" s="151"/>
      <c r="G56" s="151"/>
      <c r="H56" s="151"/>
      <c r="I56" s="133"/>
    </row>
    <row r="57" spans="1:20" s="7" customFormat="1" x14ac:dyDescent="0.2">
      <c r="A57" s="135" t="s">
        <v>53</v>
      </c>
      <c r="B57" s="135"/>
      <c r="C57" s="135"/>
      <c r="D57" s="135"/>
      <c r="E57" s="135"/>
      <c r="F57" s="135"/>
      <c r="G57" s="135"/>
      <c r="H57" s="135"/>
      <c r="I57" s="135"/>
    </row>
    <row r="58" spans="1:20" s="7" customFormat="1" x14ac:dyDescent="0.2">
      <c r="A58" s="136">
        <v>38386</v>
      </c>
      <c r="B58" s="136"/>
      <c r="C58" s="136"/>
      <c r="D58" s="136"/>
      <c r="E58" s="136"/>
      <c r="F58" s="136"/>
      <c r="G58" s="136"/>
      <c r="H58" s="136"/>
      <c r="I58" s="136"/>
    </row>
    <row r="59" spans="1:20" s="7" customForma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</row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</sheetData>
  <mergeCells count="29">
    <mergeCell ref="A13:I13"/>
    <mergeCell ref="A1:I1"/>
    <mergeCell ref="A2:I2"/>
    <mergeCell ref="A3:I3"/>
    <mergeCell ref="A5:H6"/>
    <mergeCell ref="B10:E10"/>
    <mergeCell ref="T41:T43"/>
    <mergeCell ref="D42:F42"/>
    <mergeCell ref="D43:F43"/>
    <mergeCell ref="A14:I14"/>
    <mergeCell ref="N34:N37"/>
    <mergeCell ref="T34:T37"/>
    <mergeCell ref="A35:B35"/>
    <mergeCell ref="B36:C36"/>
    <mergeCell ref="D36:G36"/>
    <mergeCell ref="B37:C37"/>
    <mergeCell ref="D37:G37"/>
    <mergeCell ref="D38:F38"/>
    <mergeCell ref="D39:F39"/>
    <mergeCell ref="D40:F40"/>
    <mergeCell ref="D41:F41"/>
    <mergeCell ref="N41:N43"/>
    <mergeCell ref="A56:H56"/>
    <mergeCell ref="D44:F44"/>
    <mergeCell ref="A47:B47"/>
    <mergeCell ref="C48:E48"/>
    <mergeCell ref="C50:H51"/>
    <mergeCell ref="A52:H52"/>
    <mergeCell ref="A55:H55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8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showGridLines="0" view="pageBreakPreview" topLeftCell="A7" zoomScale="85" zoomScaleNormal="85" zoomScaleSheetLayoutView="85" workbookViewId="0">
      <selection activeCell="C48" sqref="C48:H49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74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70</v>
      </c>
      <c r="C17" s="137" t="s">
        <v>55</v>
      </c>
      <c r="D17" s="21">
        <v>121</v>
      </c>
      <c r="E17" s="142" t="s">
        <v>71</v>
      </c>
      <c r="F17" s="22">
        <v>0</v>
      </c>
      <c r="G17" s="22">
        <v>35940</v>
      </c>
      <c r="H17" s="23">
        <f>G17-F17</f>
        <v>35940</v>
      </c>
      <c r="I17" s="24"/>
      <c r="K17" s="25"/>
      <c r="R17" s="26"/>
      <c r="S17" s="26"/>
      <c r="T17" s="26"/>
    </row>
    <row r="18" spans="1:20" s="7" customFormat="1" ht="16.5" x14ac:dyDescent="0.25">
      <c r="A18" s="143">
        <v>1100</v>
      </c>
      <c r="B18" s="20" t="s">
        <v>70</v>
      </c>
      <c r="C18" s="137" t="s">
        <v>55</v>
      </c>
      <c r="D18" s="21">
        <v>121</v>
      </c>
      <c r="E18" s="142" t="s">
        <v>56</v>
      </c>
      <c r="F18" s="22">
        <v>0</v>
      </c>
      <c r="G18" s="22">
        <v>35940</v>
      </c>
      <c r="H18" s="23">
        <f t="shared" ref="H18:H20" si="0">G18-F18</f>
        <v>35940</v>
      </c>
      <c r="I18" s="24"/>
      <c r="K18" s="25"/>
      <c r="R18" s="26"/>
      <c r="S18" s="26"/>
      <c r="T18" s="26"/>
    </row>
    <row r="19" spans="1:20" s="7" customFormat="1" ht="16.5" x14ac:dyDescent="0.25">
      <c r="A19" s="143">
        <v>1100</v>
      </c>
      <c r="B19" s="20" t="s">
        <v>70</v>
      </c>
      <c r="C19" s="137" t="s">
        <v>55</v>
      </c>
      <c r="D19" s="21">
        <v>121</v>
      </c>
      <c r="E19" s="142" t="s">
        <v>56</v>
      </c>
      <c r="F19" s="22">
        <v>0</v>
      </c>
      <c r="G19" s="22">
        <v>35940</v>
      </c>
      <c r="H19" s="23">
        <f t="shared" si="0"/>
        <v>35940</v>
      </c>
      <c r="I19" s="24"/>
      <c r="K19" s="25"/>
      <c r="R19" s="26"/>
      <c r="S19" s="26"/>
      <c r="T19" s="26"/>
    </row>
    <row r="20" spans="1:20" s="7" customFormat="1" ht="16.5" x14ac:dyDescent="0.25">
      <c r="A20" s="143">
        <v>1100</v>
      </c>
      <c r="B20" s="20" t="s">
        <v>70</v>
      </c>
      <c r="C20" s="137" t="s">
        <v>55</v>
      </c>
      <c r="D20" s="21">
        <v>121</v>
      </c>
      <c r="E20" s="142" t="s">
        <v>56</v>
      </c>
      <c r="F20" s="22">
        <v>0</v>
      </c>
      <c r="G20" s="22">
        <v>35940</v>
      </c>
      <c r="H20" s="23">
        <f t="shared" si="0"/>
        <v>35940</v>
      </c>
      <c r="I20" s="24"/>
      <c r="K20" s="25"/>
      <c r="R20" s="26"/>
      <c r="S20" s="26"/>
      <c r="T20" s="26"/>
    </row>
    <row r="21" spans="1:20" s="7" customFormat="1" ht="16.5" x14ac:dyDescent="0.25">
      <c r="A21" s="143"/>
      <c r="B21" s="20"/>
      <c r="C21" s="137"/>
      <c r="D21" s="21"/>
      <c r="E21" s="142"/>
      <c r="F21" s="22"/>
      <c r="G21" s="22"/>
      <c r="H21" s="23"/>
      <c r="I21" s="24"/>
      <c r="K21" s="28"/>
      <c r="L21" s="25"/>
      <c r="R21" s="26"/>
      <c r="S21" s="26"/>
      <c r="T21" s="26"/>
    </row>
    <row r="22" spans="1:20" s="7" customFormat="1" ht="16.5" x14ac:dyDescent="0.25">
      <c r="A22" s="143"/>
      <c r="B22" s="20"/>
      <c r="C22" s="137"/>
      <c r="D22" s="21"/>
      <c r="E22" s="142"/>
      <c r="F22" s="22"/>
      <c r="G22" s="22"/>
      <c r="H22" s="23"/>
      <c r="I22" s="24"/>
      <c r="K22" s="28"/>
      <c r="L22" s="25"/>
      <c r="R22" s="26"/>
      <c r="S22" s="26"/>
      <c r="T22" s="26"/>
    </row>
    <row r="23" spans="1:20" s="7" customFormat="1" ht="16.5" x14ac:dyDescent="0.25">
      <c r="A23" s="143"/>
      <c r="B23" s="20"/>
      <c r="C23" s="137"/>
      <c r="D23" s="21"/>
      <c r="E23" s="142"/>
      <c r="F23" s="22"/>
      <c r="G23" s="22"/>
      <c r="H23" s="23"/>
      <c r="I23" s="24"/>
      <c r="K23" s="28"/>
      <c r="L23" s="25"/>
      <c r="R23" s="26"/>
      <c r="S23" s="26"/>
      <c r="T23" s="26"/>
    </row>
    <row r="24" spans="1:20" s="7" customFormat="1" ht="16.5" x14ac:dyDescent="0.25">
      <c r="A24" s="143"/>
      <c r="B24" s="20"/>
      <c r="C24" s="137"/>
      <c r="D24" s="21"/>
      <c r="E24" s="142"/>
      <c r="F24" s="22"/>
      <c r="G24" s="22"/>
      <c r="H24" s="23"/>
      <c r="I24" s="24"/>
      <c r="J24" s="29" t="s">
        <v>19</v>
      </c>
      <c r="K24" s="28"/>
      <c r="L24" s="25"/>
      <c r="R24" s="26"/>
      <c r="S24" s="26"/>
      <c r="T24" s="26"/>
    </row>
    <row r="25" spans="1:20" s="7" customFormat="1" ht="16.5" x14ac:dyDescent="0.25">
      <c r="A25" s="143"/>
      <c r="B25" s="20"/>
      <c r="C25" s="137"/>
      <c r="D25" s="21"/>
      <c r="E25" s="142"/>
      <c r="F25" s="22"/>
      <c r="G25" s="22"/>
      <c r="H25" s="23"/>
      <c r="I25" s="24"/>
      <c r="J25" s="29"/>
      <c r="K25" s="28"/>
      <c r="L25" s="25"/>
      <c r="R25" s="26"/>
      <c r="S25" s="26"/>
      <c r="T25" s="26"/>
    </row>
    <row r="26" spans="1:20" s="7" customFormat="1" ht="16.5" x14ac:dyDescent="0.25">
      <c r="A26" s="143"/>
      <c r="B26" s="20"/>
      <c r="C26" s="137"/>
      <c r="D26" s="21"/>
      <c r="E26" s="142"/>
      <c r="F26" s="22"/>
      <c r="G26" s="22"/>
      <c r="H26" s="23"/>
      <c r="I26" s="24"/>
      <c r="J26" s="25" t="s">
        <v>20</v>
      </c>
      <c r="R26" s="26"/>
      <c r="S26" s="26"/>
      <c r="T26" s="26"/>
    </row>
    <row r="27" spans="1:20" s="7" customFormat="1" ht="17.25" customHeight="1" x14ac:dyDescent="0.25">
      <c r="A27" s="143"/>
      <c r="B27" s="20"/>
      <c r="C27" s="137"/>
      <c r="D27" s="21"/>
      <c r="E27" s="142"/>
      <c r="F27" s="22"/>
      <c r="G27" s="22"/>
      <c r="H27" s="23"/>
      <c r="I27" s="24"/>
      <c r="J27" s="25" t="s">
        <v>21</v>
      </c>
      <c r="R27" s="26"/>
      <c r="S27" s="26"/>
      <c r="T27" s="26"/>
    </row>
    <row r="28" spans="1:20" s="7" customFormat="1" ht="16.5" x14ac:dyDescent="0.25">
      <c r="A28" s="30"/>
      <c r="B28" s="31"/>
      <c r="C28" s="137"/>
      <c r="D28" s="31"/>
      <c r="E28" s="32"/>
      <c r="F28" s="33"/>
      <c r="G28" s="33"/>
      <c r="H28" s="34"/>
      <c r="I28" s="24"/>
      <c r="J28" s="27"/>
      <c r="K28" s="25"/>
      <c r="R28" s="26"/>
      <c r="S28" s="26"/>
      <c r="T28" s="26"/>
    </row>
    <row r="29" spans="1:20" s="7" customFormat="1" ht="18" x14ac:dyDescent="0.2">
      <c r="A29" s="35"/>
      <c r="B29" s="36"/>
      <c r="C29" s="36"/>
      <c r="D29" s="36"/>
      <c r="E29" s="37"/>
      <c r="F29" s="38">
        <f>SUM(F17:F28)</f>
        <v>0</v>
      </c>
      <c r="G29" s="38">
        <f>SUM(G17:G28)</f>
        <v>143760</v>
      </c>
      <c r="H29" s="38">
        <f>SUM(H17:H28)</f>
        <v>143760</v>
      </c>
      <c r="I29" s="39"/>
      <c r="J29" s="39"/>
    </row>
    <row r="30" spans="1:20" s="7" customFormat="1" ht="19.5" x14ac:dyDescent="0.2">
      <c r="A30" s="40" t="s">
        <v>22</v>
      </c>
      <c r="B30" s="41"/>
      <c r="C30" s="41"/>
      <c r="D30" s="41"/>
      <c r="E30" s="41"/>
      <c r="F30" s="42"/>
      <c r="G30" s="42"/>
      <c r="H30" s="42"/>
      <c r="I30" s="43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s="7" customFormat="1" x14ac:dyDescent="0.2">
      <c r="I31" s="25"/>
      <c r="J31" s="45" t="s">
        <v>23</v>
      </c>
      <c r="K31" s="46"/>
      <c r="L31" s="46"/>
      <c r="M31" s="47"/>
      <c r="N31" s="48">
        <v>2022</v>
      </c>
      <c r="O31" s="49"/>
      <c r="P31" s="50" t="s">
        <v>23</v>
      </c>
      <c r="Q31" s="46"/>
      <c r="R31" s="46"/>
      <c r="S31" s="47"/>
      <c r="T31" s="51">
        <f>N31+1</f>
        <v>2023</v>
      </c>
    </row>
    <row r="32" spans="1:20" s="7" customFormat="1" ht="18.75" customHeight="1" x14ac:dyDescent="0.2">
      <c r="B32" s="52"/>
      <c r="C32" s="52"/>
      <c r="D32" s="52"/>
      <c r="E32" s="52"/>
      <c r="I32" s="25"/>
      <c r="J32" s="53" t="s">
        <v>24</v>
      </c>
      <c r="K32" s="54">
        <v>4</v>
      </c>
      <c r="L32" s="55"/>
      <c r="M32" s="55"/>
      <c r="N32" s="162" t="str">
        <f>"Net Working Days Remaining in "&amp;N31</f>
        <v>Net Working Days Remaining in 2022</v>
      </c>
      <c r="O32" s="56"/>
      <c r="P32" s="57" t="str">
        <f>J32</f>
        <v># of Employees:</v>
      </c>
      <c r="Q32" s="58">
        <f>K32</f>
        <v>4</v>
      </c>
      <c r="R32" s="55"/>
      <c r="S32" s="55"/>
      <c r="T32" s="164" t="str">
        <f>"Net Working Days Remaining in "&amp;T31</f>
        <v>Net Working Days Remaining in 2023</v>
      </c>
    </row>
    <row r="33" spans="1:20" s="7" customFormat="1" ht="13.5" thickBot="1" x14ac:dyDescent="0.25">
      <c r="A33" s="154"/>
      <c r="B33" s="154"/>
      <c r="C33" s="147"/>
      <c r="D33" s="147"/>
      <c r="E33" s="29"/>
      <c r="F33" s="59"/>
      <c r="G33" s="60"/>
      <c r="H33" s="25"/>
      <c r="I33" s="61"/>
      <c r="J33" s="62" t="s">
        <v>25</v>
      </c>
      <c r="K33" s="63">
        <f>H29</f>
        <v>143760</v>
      </c>
      <c r="L33" s="64">
        <f>K33</f>
        <v>143760</v>
      </c>
      <c r="M33" s="55"/>
      <c r="N33" s="162"/>
      <c r="O33" s="56"/>
      <c r="P33" s="57" t="str">
        <f>J33</f>
        <v>Annual Salary:</v>
      </c>
      <c r="Q33" s="65">
        <f>K33</f>
        <v>143760</v>
      </c>
      <c r="R33" s="64">
        <f>Q33</f>
        <v>143760</v>
      </c>
      <c r="S33" s="55"/>
      <c r="T33" s="164"/>
    </row>
    <row r="34" spans="1:20" s="7" customFormat="1" ht="15.75" thickTop="1" x14ac:dyDescent="0.2">
      <c r="B34" s="166" t="s">
        <v>26</v>
      </c>
      <c r="C34" s="167"/>
      <c r="D34" s="166" t="s">
        <v>27</v>
      </c>
      <c r="E34" s="167"/>
      <c r="F34" s="167"/>
      <c r="G34" s="168"/>
      <c r="H34" s="66"/>
      <c r="J34" s="62" t="s">
        <v>28</v>
      </c>
      <c r="K34" s="67">
        <v>44562</v>
      </c>
      <c r="L34" s="68">
        <v>44742</v>
      </c>
      <c r="M34" s="69"/>
      <c r="N34" s="162"/>
      <c r="O34" s="56"/>
      <c r="P34" s="57" t="str">
        <f>J34</f>
        <v>Effective Date:</v>
      </c>
      <c r="Q34" s="70">
        <v>44927</v>
      </c>
      <c r="R34" s="68">
        <v>45291</v>
      </c>
      <c r="S34" s="55"/>
      <c r="T34" s="164"/>
    </row>
    <row r="35" spans="1:20" s="7" customFormat="1" ht="18.75" thickBot="1" x14ac:dyDescent="0.3">
      <c r="A35" s="6"/>
      <c r="B35" s="169" t="s">
        <v>29</v>
      </c>
      <c r="C35" s="170"/>
      <c r="D35" s="169" t="s">
        <v>30</v>
      </c>
      <c r="E35" s="170"/>
      <c r="F35" s="170"/>
      <c r="G35" s="171"/>
      <c r="H35" s="71" t="s">
        <v>31</v>
      </c>
      <c r="J35" s="72"/>
      <c r="K35" s="73">
        <v>44562</v>
      </c>
      <c r="L35" s="73">
        <v>44926</v>
      </c>
      <c r="M35" s="55"/>
      <c r="N35" s="163"/>
      <c r="O35" s="56"/>
      <c r="P35" s="55"/>
      <c r="Q35" s="74">
        <v>44927</v>
      </c>
      <c r="R35" s="74">
        <v>45291</v>
      </c>
      <c r="S35" s="55"/>
      <c r="T35" s="165"/>
    </row>
    <row r="36" spans="1:20" s="7" customFormat="1" ht="15.75" thickTop="1" x14ac:dyDescent="0.2">
      <c r="A36" s="75"/>
      <c r="B36" s="76" t="s">
        <v>72</v>
      </c>
      <c r="C36" s="77">
        <v>121</v>
      </c>
      <c r="D36" s="172" t="s">
        <v>73</v>
      </c>
      <c r="E36" s="173"/>
      <c r="F36" s="173"/>
      <c r="G36" s="78" t="s">
        <v>57</v>
      </c>
      <c r="H36" s="79">
        <f t="shared" ref="H36:H38" si="1">L36</f>
        <v>71327.08</v>
      </c>
      <c r="J36" s="80" t="s">
        <v>32</v>
      </c>
      <c r="K36" s="81">
        <f>N36/N37</f>
        <v>0.49615384615384617</v>
      </c>
      <c r="L36" s="82">
        <f>ROUND(L33*K36,2)</f>
        <v>71327.08</v>
      </c>
      <c r="M36" s="55"/>
      <c r="N36" s="83">
        <f>NETWORKDAYS(K34,L34)</f>
        <v>129</v>
      </c>
      <c r="O36" s="56"/>
      <c r="P36" s="84" t="s">
        <v>33</v>
      </c>
      <c r="Q36" s="81">
        <f>T36/T37</f>
        <v>1</v>
      </c>
      <c r="R36" s="82">
        <f>ROUND(R33*Q36,2)</f>
        <v>143760</v>
      </c>
      <c r="S36" s="55"/>
      <c r="T36" s="85">
        <f>NETWORKDAYS(Q34,R34)</f>
        <v>260</v>
      </c>
    </row>
    <row r="37" spans="1:20" s="7" customFormat="1" ht="15.75" customHeight="1" x14ac:dyDescent="0.2">
      <c r="A37" s="86"/>
      <c r="B37" s="87" t="str">
        <f>B36</f>
        <v>2-1100-423-21-280-002-0-</v>
      </c>
      <c r="C37" s="88" t="s">
        <v>34</v>
      </c>
      <c r="D37" s="152" t="str">
        <f>D36</f>
        <v>JAIL-</v>
      </c>
      <c r="E37" s="153"/>
      <c r="F37" s="153"/>
      <c r="G37" s="89" t="s">
        <v>35</v>
      </c>
      <c r="H37" s="79">
        <f t="shared" si="1"/>
        <v>0</v>
      </c>
      <c r="J37" s="72" t="s">
        <v>36</v>
      </c>
      <c r="K37" s="82">
        <v>8244</v>
      </c>
      <c r="L37" s="90">
        <v>0</v>
      </c>
      <c r="M37" s="55"/>
      <c r="N37" s="91">
        <f>NETWORKDAYS(K35,L35)</f>
        <v>260</v>
      </c>
      <c r="O37" s="56"/>
      <c r="P37" s="55" t="str">
        <f t="shared" ref="P37:Q41" si="2">J37</f>
        <v>Health Ins.</v>
      </c>
      <c r="Q37" s="82">
        <v>8244</v>
      </c>
      <c r="R37" s="90">
        <v>0</v>
      </c>
      <c r="S37" s="55"/>
      <c r="T37" s="92">
        <f>NETWORKDAYS(Q35,R35)</f>
        <v>260</v>
      </c>
    </row>
    <row r="38" spans="1:20" s="7" customFormat="1" ht="15.75" customHeight="1" x14ac:dyDescent="0.2">
      <c r="A38" s="86"/>
      <c r="B38" s="87" t="str">
        <f t="shared" ref="B38:B42" si="3">B37</f>
        <v>2-1100-423-21-280-002-0-</v>
      </c>
      <c r="C38" s="88" t="s">
        <v>37</v>
      </c>
      <c r="D38" s="152" t="str">
        <f t="shared" ref="D38:D42" si="4">D37</f>
        <v>JAIL-</v>
      </c>
      <c r="E38" s="153"/>
      <c r="F38" s="153"/>
      <c r="G38" s="89" t="s">
        <v>38</v>
      </c>
      <c r="H38" s="79">
        <f t="shared" si="1"/>
        <v>0</v>
      </c>
      <c r="J38" s="72" t="s">
        <v>39</v>
      </c>
      <c r="K38" s="82">
        <v>43.56</v>
      </c>
      <c r="L38" s="90">
        <v>0</v>
      </c>
      <c r="M38" s="55"/>
      <c r="N38" s="93"/>
      <c r="O38" s="56"/>
      <c r="P38" s="55" t="str">
        <f t="shared" si="2"/>
        <v>Life Ins.</v>
      </c>
      <c r="Q38" s="82">
        <v>43.56</v>
      </c>
      <c r="R38" s="90">
        <v>0</v>
      </c>
      <c r="S38" s="55"/>
      <c r="T38" s="94"/>
    </row>
    <row r="39" spans="1:20" s="7" customFormat="1" ht="15.75" customHeight="1" x14ac:dyDescent="0.2">
      <c r="A39" s="86"/>
      <c r="B39" s="87" t="str">
        <f t="shared" si="3"/>
        <v>2-1100-423-21-280-002-0-</v>
      </c>
      <c r="C39" s="88" t="s">
        <v>40</v>
      </c>
      <c r="D39" s="152" t="str">
        <f t="shared" si="4"/>
        <v>JAIL-</v>
      </c>
      <c r="E39" s="153"/>
      <c r="F39" s="153"/>
      <c r="G39" s="89" t="s">
        <v>41</v>
      </c>
      <c r="H39" s="79">
        <f>L39</f>
        <v>5456.52</v>
      </c>
      <c r="J39" s="72" t="s">
        <v>41</v>
      </c>
      <c r="K39" s="95">
        <v>7.6499999999999999E-2</v>
      </c>
      <c r="L39" s="82">
        <f>ROUND((L33*K39)*K36,2)</f>
        <v>5456.52</v>
      </c>
      <c r="M39" s="55"/>
      <c r="N39" s="174" t="str">
        <f>"Budgetary impact for "&amp;N31</f>
        <v>Budgetary impact for 2022</v>
      </c>
      <c r="O39" s="56"/>
      <c r="P39" s="55" t="str">
        <f t="shared" si="2"/>
        <v>FICA</v>
      </c>
      <c r="Q39" s="95">
        <f t="shared" si="2"/>
        <v>7.6499999999999999E-2</v>
      </c>
      <c r="R39" s="82">
        <f>ROUND((R33*Q39)*Q36,2)</f>
        <v>10997.64</v>
      </c>
      <c r="S39" s="55"/>
      <c r="T39" s="158" t="str">
        <f>"Budgetary impact for "&amp;T31</f>
        <v>Budgetary impact for 2023</v>
      </c>
    </row>
    <row r="40" spans="1:20" s="7" customFormat="1" ht="15.75" customHeight="1" x14ac:dyDescent="0.2">
      <c r="A40" s="86"/>
      <c r="B40" s="87" t="str">
        <f t="shared" si="3"/>
        <v>2-1100-423-21-280-002-0-</v>
      </c>
      <c r="C40" s="88" t="s">
        <v>42</v>
      </c>
      <c r="D40" s="152" t="str">
        <f t="shared" si="4"/>
        <v>JAIL-</v>
      </c>
      <c r="E40" s="153"/>
      <c r="F40" s="153"/>
      <c r="G40" s="89" t="s">
        <v>43</v>
      </c>
      <c r="H40" s="79">
        <f t="shared" ref="H40:H42" si="5">L40</f>
        <v>0</v>
      </c>
      <c r="J40" s="72" t="s">
        <v>44</v>
      </c>
      <c r="K40" s="95">
        <v>0.1303</v>
      </c>
      <c r="L40" s="82">
        <v>0</v>
      </c>
      <c r="M40" s="55"/>
      <c r="N40" s="175"/>
      <c r="O40" s="56"/>
      <c r="P40" s="55" t="str">
        <f t="shared" si="2"/>
        <v>Retirement</v>
      </c>
      <c r="Q40" s="95">
        <v>0.1303</v>
      </c>
      <c r="R40" s="82">
        <v>0</v>
      </c>
      <c r="S40" s="55"/>
      <c r="T40" s="159"/>
    </row>
    <row r="41" spans="1:20" s="7" customFormat="1" ht="15.75" customHeight="1" x14ac:dyDescent="0.2">
      <c r="A41" s="96"/>
      <c r="B41" s="87" t="str">
        <f t="shared" si="3"/>
        <v>2-1100-423-21-280-002-0-</v>
      </c>
      <c r="C41" s="88" t="s">
        <v>45</v>
      </c>
      <c r="D41" s="152" t="str">
        <f t="shared" si="4"/>
        <v>JAIL-</v>
      </c>
      <c r="E41" s="153"/>
      <c r="F41" s="153"/>
      <c r="G41" s="89" t="s">
        <v>46</v>
      </c>
      <c r="H41" s="79">
        <f t="shared" si="5"/>
        <v>427.96</v>
      </c>
      <c r="J41" s="72" t="s">
        <v>47</v>
      </c>
      <c r="K41" s="95">
        <v>6.0000000000000001E-3</v>
      </c>
      <c r="L41" s="82">
        <f>ROUND((L33*K41)*K36,2)</f>
        <v>427.96</v>
      </c>
      <c r="M41" s="55"/>
      <c r="N41" s="176"/>
      <c r="O41" s="56"/>
      <c r="P41" s="55" t="str">
        <f t="shared" si="2"/>
        <v>Unemployment</v>
      </c>
      <c r="Q41" s="95">
        <f t="shared" si="2"/>
        <v>6.0000000000000001E-3</v>
      </c>
      <c r="R41" s="82">
        <f>ROUND((R33*Q41)*Q36,2)</f>
        <v>862.56</v>
      </c>
      <c r="S41" s="55"/>
      <c r="T41" s="160"/>
    </row>
    <row r="42" spans="1:20" s="7" customFormat="1" ht="15.75" customHeight="1" thickBot="1" x14ac:dyDescent="0.25">
      <c r="A42" s="96"/>
      <c r="B42" s="87" t="str">
        <f t="shared" si="3"/>
        <v>2-1100-423-21-280-002-0-</v>
      </c>
      <c r="C42" s="88" t="s">
        <v>48</v>
      </c>
      <c r="D42" s="152" t="str">
        <f t="shared" si="4"/>
        <v>JAIL-</v>
      </c>
      <c r="E42" s="153"/>
      <c r="F42" s="153"/>
      <c r="G42" s="89" t="s">
        <v>49</v>
      </c>
      <c r="H42" s="79">
        <f t="shared" si="5"/>
        <v>2225.4</v>
      </c>
      <c r="J42" s="97" t="s">
        <v>50</v>
      </c>
      <c r="K42" s="98">
        <v>3.1199999999999999E-2</v>
      </c>
      <c r="L42" s="99">
        <f>ROUND((L33*K42)*K36,2)</f>
        <v>2225.4</v>
      </c>
      <c r="M42" s="100"/>
      <c r="N42" s="101">
        <f>SUM(L37:L42,L36)</f>
        <v>79436.960000000006</v>
      </c>
      <c r="O42" s="102"/>
      <c r="P42" s="103" t="s">
        <v>50</v>
      </c>
      <c r="Q42" s="104">
        <f>K42</f>
        <v>3.1199999999999999E-2</v>
      </c>
      <c r="R42" s="99">
        <f>ROUND((R33*Q42)*Q36,2)</f>
        <v>4485.3100000000004</v>
      </c>
      <c r="S42" s="100"/>
      <c r="T42" s="105">
        <f>SUM(R37:R42,R36)</f>
        <v>160105.51</v>
      </c>
    </row>
    <row r="43" spans="1:20" s="7" customFormat="1" ht="15.75" thickBot="1" x14ac:dyDescent="0.25">
      <c r="A43" s="96"/>
      <c r="B43" s="106" t="s">
        <v>51</v>
      </c>
      <c r="C43" s="107"/>
      <c r="D43" s="140"/>
      <c r="E43" s="139"/>
      <c r="F43" s="139"/>
      <c r="G43" s="108"/>
      <c r="H43" s="109"/>
      <c r="L43" s="82"/>
      <c r="N43" s="110"/>
      <c r="T43" s="110"/>
    </row>
    <row r="44" spans="1:20" s="7" customFormat="1" ht="16.5" thickTop="1" thickBot="1" x14ac:dyDescent="0.25">
      <c r="A44" s="96"/>
      <c r="B44" s="111" t="s">
        <v>51</v>
      </c>
      <c r="C44" s="111"/>
      <c r="D44" s="111"/>
      <c r="E44" s="112"/>
      <c r="F44" s="113"/>
      <c r="G44" s="114" t="s">
        <v>58</v>
      </c>
      <c r="H44" s="115">
        <f>SUM(H36:H43)</f>
        <v>79436.960000000006</v>
      </c>
      <c r="I44" s="25"/>
      <c r="J44" s="55"/>
      <c r="K44" s="116"/>
      <c r="L44" s="82"/>
      <c r="M44" s="25"/>
      <c r="N44" s="25"/>
      <c r="O44" s="25"/>
      <c r="P44" s="55"/>
      <c r="Q44" s="116"/>
      <c r="R44" s="82"/>
      <c r="S44" s="25"/>
      <c r="T44" s="25"/>
    </row>
    <row r="45" spans="1:20" s="7" customFormat="1" ht="13.5" thickTop="1" x14ac:dyDescent="0.2">
      <c r="A45" s="154"/>
      <c r="B45" s="154"/>
      <c r="C45" s="147"/>
      <c r="D45" s="147"/>
      <c r="E45" s="29"/>
      <c r="F45" s="59"/>
      <c r="G45" s="60"/>
      <c r="H45" s="25"/>
      <c r="I45" s="61"/>
      <c r="J45" s="57"/>
      <c r="K45" s="117"/>
      <c r="L45" s="118"/>
      <c r="M45" s="55"/>
      <c r="N45" s="119"/>
      <c r="O45" s="55"/>
      <c r="P45" s="57"/>
      <c r="Q45" s="120"/>
      <c r="R45" s="118"/>
      <c r="S45" s="55"/>
      <c r="T45" s="119"/>
    </row>
    <row r="46" spans="1:20" s="7" customFormat="1" ht="22.5" x14ac:dyDescent="0.3">
      <c r="B46" s="121" t="s">
        <v>59</v>
      </c>
      <c r="C46" s="155">
        <f>T42</f>
        <v>160105.51</v>
      </c>
      <c r="D46" s="155"/>
      <c r="E46" s="155"/>
      <c r="F46" s="138"/>
      <c r="H46" s="122"/>
      <c r="I46" s="123"/>
      <c r="J46" s="25"/>
      <c r="K46" s="25"/>
      <c r="L46" s="124"/>
      <c r="M46" s="25"/>
      <c r="N46" s="25"/>
      <c r="O46" s="25"/>
      <c r="P46" s="25"/>
      <c r="Q46" s="25"/>
      <c r="R46" s="124"/>
      <c r="S46" s="25"/>
      <c r="T46" s="25"/>
    </row>
    <row r="47" spans="1:20" s="7" customFormat="1" ht="22.5" x14ac:dyDescent="0.3">
      <c r="A47" s="125"/>
      <c r="B47" s="126"/>
      <c r="C47" s="126"/>
      <c r="D47" s="126"/>
      <c r="E47" s="127"/>
      <c r="F47" s="127"/>
      <c r="G47" s="127"/>
      <c r="H47" s="127"/>
      <c r="I47" s="123"/>
    </row>
    <row r="48" spans="1:20" s="7" customFormat="1" ht="22.5" customHeight="1" x14ac:dyDescent="0.3">
      <c r="A48" s="125" t="s">
        <v>54</v>
      </c>
      <c r="B48" s="126"/>
      <c r="C48" s="156" t="s">
        <v>80</v>
      </c>
      <c r="D48" s="156"/>
      <c r="E48" s="156"/>
      <c r="F48" s="156"/>
      <c r="G48" s="156"/>
      <c r="H48" s="156"/>
      <c r="I48" s="128"/>
    </row>
    <row r="49" spans="1:20" s="7" customFormat="1" ht="36" customHeight="1" x14ac:dyDescent="0.3">
      <c r="A49" s="129"/>
      <c r="B49" s="129"/>
      <c r="C49" s="156"/>
      <c r="D49" s="156"/>
      <c r="E49" s="156"/>
      <c r="F49" s="156"/>
      <c r="G49" s="156"/>
      <c r="H49" s="156"/>
      <c r="I49" s="129"/>
    </row>
    <row r="50" spans="1:20" s="7" customFormat="1" ht="18" x14ac:dyDescent="0.25">
      <c r="A50" s="151" t="s">
        <v>52</v>
      </c>
      <c r="B50" s="151"/>
      <c r="C50" s="151"/>
      <c r="D50" s="151"/>
      <c r="E50" s="151"/>
      <c r="F50" s="151"/>
      <c r="G50" s="151"/>
      <c r="H50" s="151"/>
      <c r="I50" s="130"/>
    </row>
    <row r="51" spans="1:20" s="7" customFormat="1" ht="18" x14ac:dyDescent="0.25">
      <c r="A51" s="144"/>
      <c r="B51" s="144"/>
      <c r="C51" s="144"/>
      <c r="D51" s="144"/>
      <c r="E51" s="144"/>
      <c r="F51" s="131"/>
      <c r="G51" s="134"/>
      <c r="H51" s="132"/>
      <c r="I51" s="133"/>
    </row>
    <row r="52" spans="1:20" s="7" customFormat="1" ht="18" x14ac:dyDescent="0.25">
      <c r="A52" s="132"/>
      <c r="B52" s="132"/>
      <c r="C52" s="132"/>
      <c r="D52" s="132"/>
      <c r="E52" s="132"/>
      <c r="F52" s="134"/>
      <c r="G52" s="132"/>
      <c r="H52" s="132"/>
      <c r="I52" s="133"/>
    </row>
    <row r="53" spans="1:20" s="7" customFormat="1" ht="18" x14ac:dyDescent="0.25">
      <c r="A53" s="157"/>
      <c r="B53" s="151"/>
      <c r="C53" s="151"/>
      <c r="D53" s="151"/>
      <c r="E53" s="151"/>
      <c r="F53" s="151"/>
      <c r="G53" s="151"/>
      <c r="H53" s="151"/>
      <c r="I53" s="133"/>
    </row>
    <row r="54" spans="1:20" s="7" customFormat="1" ht="18" x14ac:dyDescent="0.25">
      <c r="A54" s="151"/>
      <c r="B54" s="151"/>
      <c r="C54" s="151"/>
      <c r="D54" s="151"/>
      <c r="E54" s="151"/>
      <c r="F54" s="151"/>
      <c r="G54" s="151"/>
      <c r="H54" s="151"/>
      <c r="I54" s="133"/>
    </row>
    <row r="55" spans="1:20" s="7" customFormat="1" x14ac:dyDescent="0.2">
      <c r="A55" s="135" t="s">
        <v>53</v>
      </c>
      <c r="B55" s="135"/>
      <c r="C55" s="135"/>
      <c r="D55" s="135"/>
      <c r="E55" s="135"/>
      <c r="F55" s="135"/>
      <c r="G55" s="135"/>
      <c r="H55" s="135"/>
      <c r="I55" s="135"/>
    </row>
    <row r="56" spans="1:20" s="7" customFormat="1" x14ac:dyDescent="0.2">
      <c r="A56" s="136">
        <v>38386</v>
      </c>
      <c r="B56" s="136"/>
      <c r="C56" s="136"/>
      <c r="D56" s="136"/>
      <c r="E56" s="136"/>
      <c r="F56" s="136"/>
      <c r="G56" s="136"/>
      <c r="H56" s="136"/>
      <c r="I56" s="136"/>
    </row>
    <row r="57" spans="1:20" s="7" customFormat="1" x14ac:dyDescent="0.2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</row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</sheetData>
  <mergeCells count="29">
    <mergeCell ref="A13:I13"/>
    <mergeCell ref="A1:I1"/>
    <mergeCell ref="A2:I2"/>
    <mergeCell ref="A3:I3"/>
    <mergeCell ref="A5:H6"/>
    <mergeCell ref="B10:E10"/>
    <mergeCell ref="T39:T41"/>
    <mergeCell ref="D40:F40"/>
    <mergeCell ref="D41:F41"/>
    <mergeCell ref="A14:I14"/>
    <mergeCell ref="N32:N35"/>
    <mergeCell ref="T32:T35"/>
    <mergeCell ref="A33:B33"/>
    <mergeCell ref="B34:C34"/>
    <mergeCell ref="D34:G34"/>
    <mergeCell ref="B35:C35"/>
    <mergeCell ref="D35:G35"/>
    <mergeCell ref="D36:F36"/>
    <mergeCell ref="D37:F37"/>
    <mergeCell ref="D38:F38"/>
    <mergeCell ref="D39:F39"/>
    <mergeCell ref="N39:N41"/>
    <mergeCell ref="A54:H54"/>
    <mergeCell ref="D42:F42"/>
    <mergeCell ref="A45:B45"/>
    <mergeCell ref="C46:E46"/>
    <mergeCell ref="C48:H49"/>
    <mergeCell ref="A50:H50"/>
    <mergeCell ref="A53:H53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6" max="16383" man="1"/>
  </rowBreaks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view="pageBreakPreview" topLeftCell="A7" zoomScale="85" zoomScaleNormal="85" zoomScaleSheetLayoutView="85" workbookViewId="0">
      <selection activeCell="C50" sqref="C50:H51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75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62</v>
      </c>
      <c r="C17" s="137" t="s">
        <v>55</v>
      </c>
      <c r="D17" s="21">
        <v>121</v>
      </c>
      <c r="E17" s="142" t="s">
        <v>56</v>
      </c>
      <c r="F17" s="22">
        <v>0</v>
      </c>
      <c r="G17" s="22">
        <v>24960</v>
      </c>
      <c r="H17" s="23">
        <f>G17-F17</f>
        <v>24960</v>
      </c>
      <c r="I17" s="24"/>
      <c r="K17" s="25"/>
      <c r="R17" s="26"/>
      <c r="S17" s="26"/>
      <c r="T17" s="26"/>
    </row>
    <row r="18" spans="1:20" s="7" customFormat="1" ht="16.5" x14ac:dyDescent="0.25">
      <c r="A18" s="143">
        <v>1100</v>
      </c>
      <c r="B18" s="20" t="s">
        <v>62</v>
      </c>
      <c r="C18" s="137" t="s">
        <v>55</v>
      </c>
      <c r="D18" s="21">
        <v>121</v>
      </c>
      <c r="E18" s="142" t="s">
        <v>56</v>
      </c>
      <c r="F18" s="22">
        <v>0</v>
      </c>
      <c r="G18" s="22">
        <v>24960</v>
      </c>
      <c r="H18" s="23">
        <f t="shared" ref="H18:H22" si="0">G18-F18</f>
        <v>24960</v>
      </c>
      <c r="I18" s="24"/>
      <c r="K18" s="25"/>
      <c r="R18" s="26"/>
      <c r="S18" s="26"/>
      <c r="T18" s="26"/>
    </row>
    <row r="19" spans="1:20" s="7" customFormat="1" ht="16.5" x14ac:dyDescent="0.25">
      <c r="A19" s="143">
        <v>1100</v>
      </c>
      <c r="B19" s="20" t="s">
        <v>62</v>
      </c>
      <c r="C19" s="137" t="s">
        <v>55</v>
      </c>
      <c r="D19" s="21">
        <v>121</v>
      </c>
      <c r="E19" s="142" t="s">
        <v>56</v>
      </c>
      <c r="F19" s="22">
        <v>0</v>
      </c>
      <c r="G19" s="22">
        <v>24960</v>
      </c>
      <c r="H19" s="23">
        <f t="shared" si="0"/>
        <v>24960</v>
      </c>
      <c r="I19" s="24"/>
      <c r="K19" s="25"/>
      <c r="R19" s="26"/>
      <c r="S19" s="26"/>
      <c r="T19" s="26"/>
    </row>
    <row r="20" spans="1:20" s="7" customFormat="1" ht="16.5" x14ac:dyDescent="0.25">
      <c r="A20" s="143">
        <v>1100</v>
      </c>
      <c r="B20" s="20" t="s">
        <v>62</v>
      </c>
      <c r="C20" s="137" t="s">
        <v>55</v>
      </c>
      <c r="D20" s="21">
        <v>121</v>
      </c>
      <c r="E20" s="142" t="s">
        <v>56</v>
      </c>
      <c r="F20" s="22">
        <v>0</v>
      </c>
      <c r="G20" s="22">
        <v>24960</v>
      </c>
      <c r="H20" s="23">
        <f t="shared" si="0"/>
        <v>24960</v>
      </c>
      <c r="I20" s="24"/>
      <c r="K20" s="25"/>
      <c r="R20" s="26"/>
      <c r="S20" s="26"/>
      <c r="T20" s="26"/>
    </row>
    <row r="21" spans="1:20" s="7" customFormat="1" ht="16.5" x14ac:dyDescent="0.25">
      <c r="A21" s="143">
        <v>1100</v>
      </c>
      <c r="B21" s="20" t="s">
        <v>62</v>
      </c>
      <c r="C21" s="137" t="s">
        <v>55</v>
      </c>
      <c r="D21" s="21">
        <v>121</v>
      </c>
      <c r="E21" s="142" t="s">
        <v>56</v>
      </c>
      <c r="F21" s="22">
        <v>0</v>
      </c>
      <c r="G21" s="22">
        <v>24960</v>
      </c>
      <c r="H21" s="23">
        <f t="shared" si="0"/>
        <v>24960</v>
      </c>
      <c r="I21" s="24"/>
      <c r="K21" s="25"/>
      <c r="R21" s="26"/>
      <c r="S21" s="26"/>
      <c r="T21" s="26"/>
    </row>
    <row r="22" spans="1:20" s="7" customFormat="1" ht="16.5" x14ac:dyDescent="0.25">
      <c r="A22" s="143">
        <v>1100</v>
      </c>
      <c r="B22" s="20" t="s">
        <v>62</v>
      </c>
      <c r="C22" s="137" t="s">
        <v>55</v>
      </c>
      <c r="D22" s="21">
        <v>121</v>
      </c>
      <c r="E22" s="142" t="s">
        <v>56</v>
      </c>
      <c r="F22" s="22">
        <v>0</v>
      </c>
      <c r="G22" s="22">
        <v>24960</v>
      </c>
      <c r="H22" s="23">
        <f t="shared" si="0"/>
        <v>24960</v>
      </c>
      <c r="I22" s="24"/>
      <c r="K22" s="28"/>
      <c r="L22" s="25"/>
      <c r="R22" s="26"/>
      <c r="S22" s="26"/>
      <c r="T22" s="26"/>
    </row>
    <row r="23" spans="1:20" s="7" customFormat="1" ht="16.5" x14ac:dyDescent="0.25">
      <c r="A23" s="143">
        <v>1100</v>
      </c>
      <c r="B23" s="20" t="s">
        <v>62</v>
      </c>
      <c r="C23" s="137" t="s">
        <v>55</v>
      </c>
      <c r="D23" s="21">
        <v>121</v>
      </c>
      <c r="E23" s="142" t="s">
        <v>56</v>
      </c>
      <c r="F23" s="22">
        <v>0</v>
      </c>
      <c r="G23" s="22">
        <v>24960</v>
      </c>
      <c r="H23" s="23">
        <f t="shared" ref="H23:H27" si="1">G23-F23</f>
        <v>24960</v>
      </c>
      <c r="I23" s="24"/>
      <c r="K23" s="28"/>
      <c r="L23" s="25"/>
      <c r="R23" s="26"/>
      <c r="S23" s="26"/>
      <c r="T23" s="26"/>
    </row>
    <row r="24" spans="1:20" s="7" customFormat="1" ht="16.5" x14ac:dyDescent="0.25">
      <c r="A24" s="143">
        <v>1100</v>
      </c>
      <c r="B24" s="20" t="s">
        <v>62</v>
      </c>
      <c r="C24" s="137" t="s">
        <v>55</v>
      </c>
      <c r="D24" s="21">
        <v>121</v>
      </c>
      <c r="E24" s="142" t="s">
        <v>56</v>
      </c>
      <c r="F24" s="22">
        <v>0</v>
      </c>
      <c r="G24" s="22">
        <v>24960</v>
      </c>
      <c r="H24" s="23">
        <f t="shared" si="1"/>
        <v>24960</v>
      </c>
      <c r="I24" s="24"/>
      <c r="K24" s="28"/>
      <c r="L24" s="25"/>
      <c r="R24" s="26"/>
      <c r="S24" s="26"/>
      <c r="T24" s="26"/>
    </row>
    <row r="25" spans="1:20" s="7" customFormat="1" ht="16.5" x14ac:dyDescent="0.25">
      <c r="A25" s="143">
        <v>1100</v>
      </c>
      <c r="B25" s="20" t="s">
        <v>62</v>
      </c>
      <c r="C25" s="137" t="s">
        <v>55</v>
      </c>
      <c r="D25" s="21">
        <v>121</v>
      </c>
      <c r="E25" s="142" t="s">
        <v>56</v>
      </c>
      <c r="F25" s="22">
        <v>0</v>
      </c>
      <c r="G25" s="22">
        <v>24960</v>
      </c>
      <c r="H25" s="23">
        <f t="shared" si="1"/>
        <v>24960</v>
      </c>
      <c r="I25" s="24"/>
      <c r="K25" s="28"/>
      <c r="L25" s="25"/>
      <c r="R25" s="26"/>
      <c r="S25" s="26"/>
      <c r="T25" s="26"/>
    </row>
    <row r="26" spans="1:20" s="7" customFormat="1" ht="16.5" x14ac:dyDescent="0.25">
      <c r="A26" s="143">
        <v>1100</v>
      </c>
      <c r="B26" s="20" t="s">
        <v>62</v>
      </c>
      <c r="C26" s="137" t="s">
        <v>55</v>
      </c>
      <c r="D26" s="21">
        <v>121</v>
      </c>
      <c r="E26" s="142" t="s">
        <v>56</v>
      </c>
      <c r="F26" s="22">
        <v>0</v>
      </c>
      <c r="G26" s="22">
        <v>24960</v>
      </c>
      <c r="H26" s="23">
        <f t="shared" si="1"/>
        <v>24960</v>
      </c>
      <c r="I26" s="24"/>
      <c r="K26" s="28"/>
      <c r="L26" s="25"/>
      <c r="R26" s="26"/>
      <c r="S26" s="26"/>
      <c r="T26" s="26"/>
    </row>
    <row r="27" spans="1:20" s="7" customFormat="1" ht="16.5" x14ac:dyDescent="0.25">
      <c r="A27" s="143">
        <v>1100</v>
      </c>
      <c r="B27" s="20" t="s">
        <v>78</v>
      </c>
      <c r="C27" s="137" t="s">
        <v>55</v>
      </c>
      <c r="D27" s="21">
        <v>121</v>
      </c>
      <c r="E27" s="142" t="s">
        <v>79</v>
      </c>
      <c r="F27" s="22">
        <v>0</v>
      </c>
      <c r="G27" s="22">
        <v>25555</v>
      </c>
      <c r="H27" s="23">
        <f t="shared" si="1"/>
        <v>25555</v>
      </c>
      <c r="I27" s="24"/>
      <c r="J27" s="29"/>
      <c r="K27" s="28"/>
      <c r="L27" s="25"/>
      <c r="R27" s="26"/>
      <c r="S27" s="26"/>
      <c r="T27" s="26"/>
    </row>
    <row r="28" spans="1:20" s="7" customFormat="1" ht="16.5" x14ac:dyDescent="0.25">
      <c r="A28" s="143">
        <v>1100</v>
      </c>
      <c r="B28" s="20" t="s">
        <v>78</v>
      </c>
      <c r="C28" s="137" t="s">
        <v>55</v>
      </c>
      <c r="D28" s="21">
        <v>121</v>
      </c>
      <c r="E28" s="142" t="s">
        <v>79</v>
      </c>
      <c r="F28" s="22">
        <v>0</v>
      </c>
      <c r="G28" s="22">
        <v>25555</v>
      </c>
      <c r="H28" s="23">
        <f t="shared" ref="H28:H30" si="2">G28-F28</f>
        <v>25555</v>
      </c>
      <c r="I28" s="24"/>
      <c r="J28" s="25" t="s">
        <v>20</v>
      </c>
      <c r="R28" s="26"/>
      <c r="S28" s="26"/>
      <c r="T28" s="26"/>
    </row>
    <row r="29" spans="1:20" s="7" customFormat="1" ht="17.25" customHeight="1" x14ac:dyDescent="0.25">
      <c r="A29" s="143">
        <v>1100</v>
      </c>
      <c r="B29" s="20" t="s">
        <v>78</v>
      </c>
      <c r="C29" s="137" t="s">
        <v>55</v>
      </c>
      <c r="D29" s="21">
        <v>121</v>
      </c>
      <c r="E29" s="142" t="s">
        <v>79</v>
      </c>
      <c r="F29" s="22">
        <v>0</v>
      </c>
      <c r="G29" s="22">
        <v>25555</v>
      </c>
      <c r="H29" s="23">
        <f t="shared" si="2"/>
        <v>25555</v>
      </c>
      <c r="I29" s="24"/>
      <c r="J29" s="25" t="s">
        <v>21</v>
      </c>
      <c r="R29" s="26"/>
      <c r="S29" s="26"/>
      <c r="T29" s="26"/>
    </row>
    <row r="30" spans="1:20" s="7" customFormat="1" ht="16.5" x14ac:dyDescent="0.25">
      <c r="A30" s="143">
        <v>1100</v>
      </c>
      <c r="B30" s="20" t="s">
        <v>78</v>
      </c>
      <c r="C30" s="137" t="s">
        <v>55</v>
      </c>
      <c r="D30" s="21">
        <v>121</v>
      </c>
      <c r="E30" s="142" t="s">
        <v>79</v>
      </c>
      <c r="F30" s="22">
        <v>0</v>
      </c>
      <c r="G30" s="22">
        <v>25555</v>
      </c>
      <c r="H30" s="23">
        <f t="shared" si="2"/>
        <v>25555</v>
      </c>
      <c r="I30" s="24"/>
      <c r="J30" s="27"/>
      <c r="K30" s="25"/>
      <c r="R30" s="26"/>
      <c r="S30" s="26"/>
      <c r="T30" s="26"/>
    </row>
    <row r="31" spans="1:20" s="7" customFormat="1" ht="18" x14ac:dyDescent="0.2">
      <c r="A31" s="35"/>
      <c r="B31" s="36"/>
      <c r="C31" s="36"/>
      <c r="D31" s="36"/>
      <c r="E31" s="37"/>
      <c r="F31" s="38">
        <f>SUM(F17:F30)</f>
        <v>0</v>
      </c>
      <c r="G31" s="38">
        <f>SUM(G17:G30)</f>
        <v>351820</v>
      </c>
      <c r="H31" s="38">
        <f>SUM(H17:H30)</f>
        <v>351820</v>
      </c>
      <c r="I31" s="39"/>
      <c r="J31" s="39"/>
    </row>
    <row r="32" spans="1:20" s="7" customFormat="1" ht="19.5" x14ac:dyDescent="0.2">
      <c r="A32" s="40" t="s">
        <v>22</v>
      </c>
      <c r="B32" s="41"/>
      <c r="C32" s="41"/>
      <c r="D32" s="41"/>
      <c r="E32" s="41"/>
      <c r="F32" s="42"/>
      <c r="G32" s="42"/>
      <c r="H32" s="42"/>
      <c r="I32" s="43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7" customFormat="1" x14ac:dyDescent="0.2">
      <c r="I33" s="25"/>
      <c r="J33" s="45" t="s">
        <v>23</v>
      </c>
      <c r="K33" s="46"/>
      <c r="L33" s="46"/>
      <c r="M33" s="47"/>
      <c r="N33" s="48">
        <v>2022</v>
      </c>
      <c r="O33" s="49"/>
      <c r="P33" s="50" t="s">
        <v>23</v>
      </c>
      <c r="Q33" s="46"/>
      <c r="R33" s="46"/>
      <c r="S33" s="47"/>
      <c r="T33" s="51">
        <f>N33+1</f>
        <v>2023</v>
      </c>
    </row>
    <row r="34" spans="1:20" s="7" customFormat="1" ht="18.75" customHeight="1" x14ac:dyDescent="0.2">
      <c r="B34" s="52"/>
      <c r="C34" s="52"/>
      <c r="D34" s="52"/>
      <c r="E34" s="52"/>
      <c r="I34" s="25"/>
      <c r="J34" s="53" t="s">
        <v>24</v>
      </c>
      <c r="K34" s="54">
        <v>14</v>
      </c>
      <c r="L34" s="55"/>
      <c r="M34" s="55"/>
      <c r="N34" s="162" t="str">
        <f>"Net Working Days Remaining in "&amp;N33</f>
        <v>Net Working Days Remaining in 2022</v>
      </c>
      <c r="O34" s="56"/>
      <c r="P34" s="57" t="str">
        <f>J34</f>
        <v># of Employees:</v>
      </c>
      <c r="Q34" s="58">
        <f>K34</f>
        <v>14</v>
      </c>
      <c r="R34" s="55"/>
      <c r="S34" s="55"/>
      <c r="T34" s="164" t="str">
        <f>"Net Working Days Remaining in "&amp;T33</f>
        <v>Net Working Days Remaining in 2023</v>
      </c>
    </row>
    <row r="35" spans="1:20" s="7" customFormat="1" ht="13.5" thickBot="1" x14ac:dyDescent="0.25">
      <c r="A35" s="154"/>
      <c r="B35" s="154"/>
      <c r="C35" s="147"/>
      <c r="D35" s="147"/>
      <c r="E35" s="29"/>
      <c r="F35" s="59"/>
      <c r="G35" s="60"/>
      <c r="H35" s="25"/>
      <c r="I35" s="61"/>
      <c r="J35" s="62" t="s">
        <v>25</v>
      </c>
      <c r="K35" s="63">
        <f>H31</f>
        <v>351820</v>
      </c>
      <c r="L35" s="64">
        <f>K35</f>
        <v>351820</v>
      </c>
      <c r="M35" s="55"/>
      <c r="N35" s="162"/>
      <c r="O35" s="56"/>
      <c r="P35" s="57" t="str">
        <f>J35</f>
        <v>Annual Salary:</v>
      </c>
      <c r="Q35" s="65">
        <f>K35</f>
        <v>351820</v>
      </c>
      <c r="R35" s="64">
        <f>Q35</f>
        <v>351820</v>
      </c>
      <c r="S35" s="55"/>
      <c r="T35" s="164"/>
    </row>
    <row r="36" spans="1:20" s="7" customFormat="1" ht="15.75" thickTop="1" x14ac:dyDescent="0.2">
      <c r="B36" s="166" t="s">
        <v>26</v>
      </c>
      <c r="C36" s="168"/>
      <c r="D36" s="166" t="s">
        <v>27</v>
      </c>
      <c r="E36" s="167"/>
      <c r="F36" s="167"/>
      <c r="G36" s="168"/>
      <c r="H36" s="66"/>
      <c r="J36" s="62" t="s">
        <v>28</v>
      </c>
      <c r="K36" s="67">
        <v>44562</v>
      </c>
      <c r="L36" s="68">
        <v>44742</v>
      </c>
      <c r="M36" s="69"/>
      <c r="N36" s="162"/>
      <c r="O36" s="56"/>
      <c r="P36" s="57" t="str">
        <f>J36</f>
        <v>Effective Date:</v>
      </c>
      <c r="Q36" s="70">
        <v>44927</v>
      </c>
      <c r="R36" s="68">
        <v>45291</v>
      </c>
      <c r="S36" s="55"/>
      <c r="T36" s="164"/>
    </row>
    <row r="37" spans="1:20" s="7" customFormat="1" ht="18.75" thickBot="1" x14ac:dyDescent="0.3">
      <c r="A37" s="6"/>
      <c r="B37" s="169" t="s">
        <v>29</v>
      </c>
      <c r="C37" s="171"/>
      <c r="D37" s="169" t="s">
        <v>30</v>
      </c>
      <c r="E37" s="170"/>
      <c r="F37" s="170"/>
      <c r="G37" s="171"/>
      <c r="H37" s="71" t="s">
        <v>31</v>
      </c>
      <c r="J37" s="72"/>
      <c r="K37" s="73">
        <v>44562</v>
      </c>
      <c r="L37" s="73">
        <v>44926</v>
      </c>
      <c r="M37" s="55"/>
      <c r="N37" s="163"/>
      <c r="O37" s="56"/>
      <c r="P37" s="55"/>
      <c r="Q37" s="74">
        <v>44927</v>
      </c>
      <c r="R37" s="74">
        <v>45291</v>
      </c>
      <c r="S37" s="55"/>
      <c r="T37" s="165"/>
    </row>
    <row r="38" spans="1:20" s="7" customFormat="1" ht="15.75" thickTop="1" x14ac:dyDescent="0.2">
      <c r="A38" s="75"/>
      <c r="B38" s="76" t="s">
        <v>77</v>
      </c>
      <c r="C38" s="77">
        <v>121</v>
      </c>
      <c r="D38" s="172" t="s">
        <v>76</v>
      </c>
      <c r="E38" s="173"/>
      <c r="F38" s="173"/>
      <c r="G38" s="78" t="s">
        <v>57</v>
      </c>
      <c r="H38" s="79">
        <f t="shared" ref="H38:H40" si="3">L38</f>
        <v>174556.85</v>
      </c>
      <c r="J38" s="80" t="s">
        <v>32</v>
      </c>
      <c r="K38" s="81">
        <f>N38/N39</f>
        <v>0.49615384615384617</v>
      </c>
      <c r="L38" s="82">
        <f>ROUND(L35*K38,2)</f>
        <v>174556.85</v>
      </c>
      <c r="M38" s="55"/>
      <c r="N38" s="83">
        <f>NETWORKDAYS(K36,L36)</f>
        <v>129</v>
      </c>
      <c r="O38" s="56"/>
      <c r="P38" s="84" t="s">
        <v>33</v>
      </c>
      <c r="Q38" s="81">
        <f>T38/T39</f>
        <v>1</v>
      </c>
      <c r="R38" s="82">
        <f>ROUND(R35*Q38,2)</f>
        <v>351820</v>
      </c>
      <c r="S38" s="55"/>
      <c r="T38" s="85">
        <f>NETWORKDAYS(Q36,R36)</f>
        <v>260</v>
      </c>
    </row>
    <row r="39" spans="1:20" s="7" customFormat="1" ht="15.75" customHeight="1" x14ac:dyDescent="0.2">
      <c r="A39" s="86"/>
      <c r="B39" s="87" t="str">
        <f>B38</f>
        <v>2-1100-414-00-130-001-0-</v>
      </c>
      <c r="C39" s="88" t="s">
        <v>34</v>
      </c>
      <c r="D39" s="152" t="str">
        <f>D38</f>
        <v>ELECTIONS DEPT-</v>
      </c>
      <c r="E39" s="153"/>
      <c r="F39" s="153"/>
      <c r="G39" s="89" t="s">
        <v>35</v>
      </c>
      <c r="H39" s="79">
        <f t="shared" si="3"/>
        <v>0</v>
      </c>
      <c r="J39" s="72" t="s">
        <v>36</v>
      </c>
      <c r="K39" s="82">
        <v>8244</v>
      </c>
      <c r="L39" s="90">
        <v>0</v>
      </c>
      <c r="M39" s="55"/>
      <c r="N39" s="91">
        <f>NETWORKDAYS(K37,L37)</f>
        <v>260</v>
      </c>
      <c r="O39" s="56"/>
      <c r="P39" s="55" t="str">
        <f t="shared" ref="P39:Q43" si="4">J39</f>
        <v>Health Ins.</v>
      </c>
      <c r="Q39" s="82">
        <v>8244</v>
      </c>
      <c r="R39" s="90">
        <v>0</v>
      </c>
      <c r="S39" s="55"/>
      <c r="T39" s="92">
        <f>NETWORKDAYS(Q37,R37)</f>
        <v>260</v>
      </c>
    </row>
    <row r="40" spans="1:20" s="7" customFormat="1" ht="15.75" customHeight="1" x14ac:dyDescent="0.2">
      <c r="A40" s="86"/>
      <c r="B40" s="87" t="str">
        <f t="shared" ref="B40:B44" si="5">B39</f>
        <v>2-1100-414-00-130-001-0-</v>
      </c>
      <c r="C40" s="88" t="s">
        <v>37</v>
      </c>
      <c r="D40" s="152" t="str">
        <f t="shared" ref="D40:D44" si="6">D39</f>
        <v>ELECTIONS DEPT-</v>
      </c>
      <c r="E40" s="153"/>
      <c r="F40" s="153"/>
      <c r="G40" s="89" t="s">
        <v>38</v>
      </c>
      <c r="H40" s="79">
        <f t="shared" si="3"/>
        <v>0</v>
      </c>
      <c r="J40" s="72" t="s">
        <v>39</v>
      </c>
      <c r="K40" s="82">
        <v>43.56</v>
      </c>
      <c r="L40" s="90">
        <v>0</v>
      </c>
      <c r="M40" s="55"/>
      <c r="N40" s="93"/>
      <c r="O40" s="56"/>
      <c r="P40" s="55" t="str">
        <f t="shared" si="4"/>
        <v>Life Ins.</v>
      </c>
      <c r="Q40" s="82">
        <v>43.56</v>
      </c>
      <c r="R40" s="90">
        <v>0</v>
      </c>
      <c r="S40" s="55"/>
      <c r="T40" s="94"/>
    </row>
    <row r="41" spans="1:20" s="7" customFormat="1" ht="15.75" customHeight="1" x14ac:dyDescent="0.2">
      <c r="A41" s="86"/>
      <c r="B41" s="87" t="str">
        <f t="shared" si="5"/>
        <v>2-1100-414-00-130-001-0-</v>
      </c>
      <c r="C41" s="88" t="s">
        <v>40</v>
      </c>
      <c r="D41" s="152" t="str">
        <f t="shared" si="6"/>
        <v>ELECTIONS DEPT-</v>
      </c>
      <c r="E41" s="153"/>
      <c r="F41" s="153"/>
      <c r="G41" s="89" t="s">
        <v>41</v>
      </c>
      <c r="H41" s="79">
        <f>L41</f>
        <v>13353.6</v>
      </c>
      <c r="J41" s="72" t="s">
        <v>41</v>
      </c>
      <c r="K41" s="95">
        <v>7.6499999999999999E-2</v>
      </c>
      <c r="L41" s="82">
        <f>ROUND((L35*K41)*K38,2)</f>
        <v>13353.6</v>
      </c>
      <c r="M41" s="55"/>
      <c r="N41" s="174" t="str">
        <f>"Budgetary impact for "&amp;N33</f>
        <v>Budgetary impact for 2022</v>
      </c>
      <c r="O41" s="56"/>
      <c r="P41" s="55" t="str">
        <f t="shared" si="4"/>
        <v>FICA</v>
      </c>
      <c r="Q41" s="95">
        <f t="shared" si="4"/>
        <v>7.6499999999999999E-2</v>
      </c>
      <c r="R41" s="82">
        <f>ROUND((R35*Q41)*Q38,2)</f>
        <v>26914.23</v>
      </c>
      <c r="S41" s="55"/>
      <c r="T41" s="158" t="str">
        <f>"Budgetary impact for "&amp;T33</f>
        <v>Budgetary impact for 2023</v>
      </c>
    </row>
    <row r="42" spans="1:20" s="7" customFormat="1" ht="15.75" customHeight="1" x14ac:dyDescent="0.2">
      <c r="A42" s="86"/>
      <c r="B42" s="87" t="str">
        <f t="shared" si="5"/>
        <v>2-1100-414-00-130-001-0-</v>
      </c>
      <c r="C42" s="88" t="s">
        <v>42</v>
      </c>
      <c r="D42" s="152" t="str">
        <f t="shared" si="6"/>
        <v>ELECTIONS DEPT-</v>
      </c>
      <c r="E42" s="153"/>
      <c r="F42" s="153"/>
      <c r="G42" s="89" t="s">
        <v>43</v>
      </c>
      <c r="H42" s="79">
        <f t="shared" ref="H42:H44" si="7">L42</f>
        <v>0</v>
      </c>
      <c r="J42" s="72" t="s">
        <v>44</v>
      </c>
      <c r="K42" s="95">
        <v>0.1303</v>
      </c>
      <c r="L42" s="82">
        <v>0</v>
      </c>
      <c r="M42" s="55"/>
      <c r="N42" s="175"/>
      <c r="O42" s="56"/>
      <c r="P42" s="55" t="str">
        <f t="shared" si="4"/>
        <v>Retirement</v>
      </c>
      <c r="Q42" s="95">
        <v>0.1303</v>
      </c>
      <c r="R42" s="82">
        <v>0</v>
      </c>
      <c r="S42" s="55"/>
      <c r="T42" s="159"/>
    </row>
    <row r="43" spans="1:20" s="7" customFormat="1" ht="15.75" customHeight="1" x14ac:dyDescent="0.2">
      <c r="A43" s="96"/>
      <c r="B43" s="87" t="str">
        <f t="shared" si="5"/>
        <v>2-1100-414-00-130-001-0-</v>
      </c>
      <c r="C43" s="88" t="s">
        <v>45</v>
      </c>
      <c r="D43" s="152" t="str">
        <f t="shared" si="6"/>
        <v>ELECTIONS DEPT-</v>
      </c>
      <c r="E43" s="153"/>
      <c r="F43" s="153"/>
      <c r="G43" s="89" t="s">
        <v>46</v>
      </c>
      <c r="H43" s="79">
        <f t="shared" si="7"/>
        <v>1047.3399999999999</v>
      </c>
      <c r="J43" s="72" t="s">
        <v>47</v>
      </c>
      <c r="K43" s="95">
        <v>6.0000000000000001E-3</v>
      </c>
      <c r="L43" s="82">
        <f>ROUND((L35*K43)*K38,2)</f>
        <v>1047.3399999999999</v>
      </c>
      <c r="M43" s="55"/>
      <c r="N43" s="176"/>
      <c r="O43" s="56"/>
      <c r="P43" s="55" t="str">
        <f t="shared" si="4"/>
        <v>Unemployment</v>
      </c>
      <c r="Q43" s="95">
        <f t="shared" si="4"/>
        <v>6.0000000000000001E-3</v>
      </c>
      <c r="R43" s="82">
        <f>ROUND((R35*Q43)*Q38,2)</f>
        <v>2110.92</v>
      </c>
      <c r="S43" s="55"/>
      <c r="T43" s="160"/>
    </row>
    <row r="44" spans="1:20" s="7" customFormat="1" ht="15.75" customHeight="1" thickBot="1" x14ac:dyDescent="0.25">
      <c r="A44" s="96"/>
      <c r="B44" s="87" t="str">
        <f t="shared" si="5"/>
        <v>2-1100-414-00-130-001-0-</v>
      </c>
      <c r="C44" s="88" t="s">
        <v>48</v>
      </c>
      <c r="D44" s="152" t="str">
        <f t="shared" si="6"/>
        <v>ELECTIONS DEPT-</v>
      </c>
      <c r="E44" s="153"/>
      <c r="F44" s="153"/>
      <c r="G44" s="89" t="s">
        <v>49</v>
      </c>
      <c r="H44" s="79">
        <f t="shared" si="7"/>
        <v>366.57</v>
      </c>
      <c r="J44" s="97" t="s">
        <v>50</v>
      </c>
      <c r="K44" s="98">
        <v>2.0999999999999999E-3</v>
      </c>
      <c r="L44" s="99">
        <f>ROUND((L35*K44)*K38,2)</f>
        <v>366.57</v>
      </c>
      <c r="M44" s="100"/>
      <c r="N44" s="101">
        <f>SUM(L39:L44,L38)</f>
        <v>189324.36000000002</v>
      </c>
      <c r="O44" s="102"/>
      <c r="P44" s="103" t="s">
        <v>50</v>
      </c>
      <c r="Q44" s="104">
        <f>K44</f>
        <v>2.0999999999999999E-3</v>
      </c>
      <c r="R44" s="99">
        <f>ROUND((R35*Q44)*Q38,2)</f>
        <v>738.82</v>
      </c>
      <c r="S44" s="100"/>
      <c r="T44" s="105">
        <f>SUM(R39:R44,R38)</f>
        <v>381583.97</v>
      </c>
    </row>
    <row r="45" spans="1:20" s="7" customFormat="1" ht="15.75" thickBot="1" x14ac:dyDescent="0.25">
      <c r="A45" s="96"/>
      <c r="B45" s="106" t="s">
        <v>51</v>
      </c>
      <c r="C45" s="107"/>
      <c r="D45" s="140"/>
      <c r="E45" s="139"/>
      <c r="F45" s="139"/>
      <c r="G45" s="108"/>
      <c r="H45" s="109"/>
      <c r="L45" s="82"/>
      <c r="N45" s="110"/>
      <c r="T45" s="110"/>
    </row>
    <row r="46" spans="1:20" s="7" customFormat="1" ht="16.5" thickTop="1" thickBot="1" x14ac:dyDescent="0.25">
      <c r="A46" s="96"/>
      <c r="B46" s="111" t="s">
        <v>51</v>
      </c>
      <c r="C46" s="111"/>
      <c r="D46" s="111"/>
      <c r="E46" s="112"/>
      <c r="F46" s="113"/>
      <c r="G46" s="114" t="s">
        <v>58</v>
      </c>
      <c r="H46" s="115">
        <f>SUM(H38:H45)</f>
        <v>189324.36000000002</v>
      </c>
      <c r="I46" s="25"/>
      <c r="J46" s="55"/>
      <c r="K46" s="116"/>
      <c r="L46" s="82"/>
      <c r="M46" s="25"/>
      <c r="N46" s="25"/>
      <c r="O46" s="25"/>
      <c r="P46" s="55"/>
      <c r="Q46" s="116"/>
      <c r="R46" s="82"/>
      <c r="S46" s="25"/>
      <c r="T46" s="25"/>
    </row>
    <row r="47" spans="1:20" s="7" customFormat="1" ht="13.5" thickTop="1" x14ac:dyDescent="0.2">
      <c r="A47" s="154"/>
      <c r="B47" s="154"/>
      <c r="C47" s="147"/>
      <c r="D47" s="147"/>
      <c r="E47" s="29"/>
      <c r="F47" s="59"/>
      <c r="G47" s="60"/>
      <c r="H47" s="25"/>
      <c r="I47" s="61"/>
      <c r="J47" s="57"/>
      <c r="K47" s="117"/>
      <c r="L47" s="118"/>
      <c r="M47" s="55"/>
      <c r="N47" s="119"/>
      <c r="O47" s="55"/>
      <c r="P47" s="57"/>
      <c r="Q47" s="120"/>
      <c r="R47" s="118"/>
      <c r="S47" s="55"/>
      <c r="T47" s="119"/>
    </row>
    <row r="48" spans="1:20" s="7" customFormat="1" ht="22.5" x14ac:dyDescent="0.3">
      <c r="B48" s="121" t="s">
        <v>59</v>
      </c>
      <c r="C48" s="155">
        <f>T44</f>
        <v>381583.97</v>
      </c>
      <c r="D48" s="155"/>
      <c r="E48" s="155"/>
      <c r="F48" s="138"/>
      <c r="H48" s="122"/>
      <c r="I48" s="123"/>
      <c r="J48" s="25"/>
      <c r="K48" s="25"/>
      <c r="L48" s="124"/>
      <c r="M48" s="25"/>
      <c r="N48" s="25"/>
      <c r="O48" s="25"/>
      <c r="P48" s="25"/>
      <c r="Q48" s="25"/>
      <c r="R48" s="124"/>
      <c r="S48" s="25"/>
      <c r="T48" s="25"/>
    </row>
    <row r="49" spans="1:20" s="7" customFormat="1" ht="22.5" x14ac:dyDescent="0.3">
      <c r="A49" s="125"/>
      <c r="B49" s="126"/>
      <c r="C49" s="126"/>
      <c r="D49" s="126"/>
      <c r="E49" s="127"/>
      <c r="F49" s="127"/>
      <c r="G49" s="127"/>
      <c r="H49" s="127"/>
      <c r="I49" s="123"/>
    </row>
    <row r="50" spans="1:20" s="7" customFormat="1" ht="22.5" customHeight="1" x14ac:dyDescent="0.3">
      <c r="A50" s="125" t="s">
        <v>54</v>
      </c>
      <c r="B50" s="126"/>
      <c r="C50" s="156" t="s">
        <v>80</v>
      </c>
      <c r="D50" s="156"/>
      <c r="E50" s="156"/>
      <c r="F50" s="156"/>
      <c r="G50" s="156"/>
      <c r="H50" s="156"/>
      <c r="I50" s="128"/>
    </row>
    <row r="51" spans="1:20" s="7" customFormat="1" ht="36" customHeight="1" x14ac:dyDescent="0.3">
      <c r="A51" s="129"/>
      <c r="B51" s="129"/>
      <c r="C51" s="156"/>
      <c r="D51" s="156"/>
      <c r="E51" s="156"/>
      <c r="F51" s="156"/>
      <c r="G51" s="156"/>
      <c r="H51" s="156"/>
      <c r="I51" s="129"/>
    </row>
    <row r="52" spans="1:20" s="7" customFormat="1" ht="18" x14ac:dyDescent="0.25">
      <c r="A52" s="151" t="s">
        <v>52</v>
      </c>
      <c r="B52" s="151"/>
      <c r="C52" s="151"/>
      <c r="D52" s="151"/>
      <c r="E52" s="151"/>
      <c r="F52" s="151"/>
      <c r="G52" s="151"/>
      <c r="H52" s="151"/>
      <c r="I52" s="130"/>
    </row>
    <row r="53" spans="1:20" s="7" customFormat="1" ht="18" x14ac:dyDescent="0.25">
      <c r="A53" s="144"/>
      <c r="B53" s="144"/>
      <c r="C53" s="144"/>
      <c r="D53" s="144"/>
      <c r="E53" s="144"/>
      <c r="F53" s="131"/>
      <c r="G53" s="134"/>
      <c r="H53" s="132"/>
      <c r="I53" s="133"/>
    </row>
    <row r="54" spans="1:20" s="7" customFormat="1" ht="18" x14ac:dyDescent="0.25">
      <c r="A54" s="132"/>
      <c r="B54" s="132"/>
      <c r="C54" s="132"/>
      <c r="D54" s="132"/>
      <c r="E54" s="132"/>
      <c r="F54" s="134"/>
      <c r="G54" s="132"/>
      <c r="H54" s="132"/>
      <c r="I54" s="133"/>
    </row>
    <row r="55" spans="1:20" s="7" customFormat="1" ht="18" x14ac:dyDescent="0.25">
      <c r="A55" s="183"/>
      <c r="B55" s="183"/>
      <c r="C55" s="183"/>
      <c r="D55" s="183"/>
      <c r="E55" s="183"/>
      <c r="F55" s="183"/>
      <c r="G55" s="183"/>
      <c r="H55" s="183"/>
      <c r="I55" s="133"/>
    </row>
    <row r="56" spans="1:20" s="7" customFormat="1" ht="18" x14ac:dyDescent="0.25">
      <c r="A56" s="182"/>
      <c r="B56" s="182"/>
      <c r="C56" s="182"/>
      <c r="D56" s="182"/>
      <c r="E56" s="182"/>
      <c r="F56" s="182"/>
      <c r="G56" s="182"/>
      <c r="H56" s="182"/>
      <c r="I56" s="133"/>
    </row>
    <row r="57" spans="1:20" s="7" customFormat="1" x14ac:dyDescent="0.2">
      <c r="A57" s="135" t="s">
        <v>53</v>
      </c>
      <c r="B57" s="135"/>
      <c r="C57" s="135"/>
      <c r="D57" s="135"/>
      <c r="E57" s="135"/>
      <c r="F57" s="135"/>
      <c r="G57" s="135"/>
      <c r="H57" s="135"/>
      <c r="I57" s="135"/>
    </row>
    <row r="58" spans="1:20" s="7" customFormat="1" x14ac:dyDescent="0.2">
      <c r="A58" s="136">
        <v>38386</v>
      </c>
      <c r="B58" s="136"/>
      <c r="C58" s="136"/>
      <c r="D58" s="136"/>
      <c r="E58" s="136"/>
      <c r="F58" s="136"/>
      <c r="G58" s="136"/>
      <c r="H58" s="136"/>
      <c r="I58" s="136"/>
    </row>
    <row r="59" spans="1:20" s="7" customForma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</row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</sheetData>
  <mergeCells count="29">
    <mergeCell ref="A13:I13"/>
    <mergeCell ref="A1:I1"/>
    <mergeCell ref="A2:I2"/>
    <mergeCell ref="A3:I3"/>
    <mergeCell ref="A5:H6"/>
    <mergeCell ref="B10:E10"/>
    <mergeCell ref="T41:T43"/>
    <mergeCell ref="D42:F42"/>
    <mergeCell ref="D43:F43"/>
    <mergeCell ref="A14:I14"/>
    <mergeCell ref="N34:N37"/>
    <mergeCell ref="T34:T37"/>
    <mergeCell ref="A35:B35"/>
    <mergeCell ref="B36:C36"/>
    <mergeCell ref="D36:G36"/>
    <mergeCell ref="B37:C37"/>
    <mergeCell ref="D37:G37"/>
    <mergeCell ref="D38:F38"/>
    <mergeCell ref="D39:F39"/>
    <mergeCell ref="D40:F40"/>
    <mergeCell ref="D41:F41"/>
    <mergeCell ref="N41:N43"/>
    <mergeCell ref="A56:H56"/>
    <mergeCell ref="A55:H55"/>
    <mergeCell ref="A52:H52"/>
    <mergeCell ref="A47:B47"/>
    <mergeCell ref="D44:F44"/>
    <mergeCell ref="C48:E48"/>
    <mergeCell ref="C50:H51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8" max="16383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showGridLines="0" view="pageBreakPreview" zoomScale="85" zoomScaleNormal="85" zoomScaleSheetLayoutView="85" workbookViewId="0">
      <selection activeCell="J7" sqref="J1:T1048576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83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84</v>
      </c>
      <c r="C17" s="137" t="s">
        <v>55</v>
      </c>
      <c r="D17" s="21">
        <v>121</v>
      </c>
      <c r="E17" s="142" t="s">
        <v>85</v>
      </c>
      <c r="F17" s="22">
        <v>0</v>
      </c>
      <c r="G17" s="22">
        <v>29807</v>
      </c>
      <c r="H17" s="23">
        <f>G17-F17</f>
        <v>29807</v>
      </c>
      <c r="I17" s="24"/>
      <c r="K17" s="25"/>
      <c r="R17" s="26"/>
      <c r="S17" s="26"/>
      <c r="T17" s="26"/>
    </row>
    <row r="18" spans="1:20" s="7" customFormat="1" ht="16.5" x14ac:dyDescent="0.25">
      <c r="A18" s="143">
        <v>1100</v>
      </c>
      <c r="B18" s="20" t="s">
        <v>84</v>
      </c>
      <c r="C18" s="137" t="s">
        <v>55</v>
      </c>
      <c r="D18" s="21">
        <v>121</v>
      </c>
      <c r="E18" s="142" t="s">
        <v>85</v>
      </c>
      <c r="F18" s="22">
        <v>0</v>
      </c>
      <c r="G18" s="22">
        <v>29807</v>
      </c>
      <c r="H18" s="23">
        <f t="shared" ref="H18" si="0">G18-F18</f>
        <v>29807</v>
      </c>
      <c r="I18" s="24"/>
      <c r="K18" s="25"/>
      <c r="R18" s="26"/>
      <c r="S18" s="26"/>
      <c r="T18" s="26"/>
    </row>
    <row r="19" spans="1:20" s="7" customFormat="1" ht="16.5" x14ac:dyDescent="0.25">
      <c r="A19" s="143"/>
      <c r="B19" s="20"/>
      <c r="C19" s="137"/>
      <c r="D19" s="21"/>
      <c r="E19" s="142"/>
      <c r="F19" s="22"/>
      <c r="G19" s="22"/>
      <c r="H19" s="23"/>
      <c r="I19" s="24"/>
      <c r="K19" s="28"/>
      <c r="L19" s="25"/>
      <c r="R19" s="26"/>
      <c r="S19" s="26"/>
      <c r="T19" s="26"/>
    </row>
    <row r="20" spans="1:20" s="7" customFormat="1" ht="16.5" x14ac:dyDescent="0.25">
      <c r="A20" s="143"/>
      <c r="B20" s="20"/>
      <c r="C20" s="137"/>
      <c r="D20" s="21"/>
      <c r="E20" s="142"/>
      <c r="F20" s="22"/>
      <c r="G20" s="22"/>
      <c r="H20" s="23"/>
      <c r="I20" s="24"/>
      <c r="J20" s="29" t="s">
        <v>19</v>
      </c>
      <c r="K20" s="28"/>
      <c r="L20" s="25"/>
      <c r="R20" s="26"/>
      <c r="S20" s="26"/>
      <c r="T20" s="26"/>
    </row>
    <row r="21" spans="1:20" s="7" customFormat="1" ht="16.5" x14ac:dyDescent="0.25">
      <c r="A21" s="143"/>
      <c r="B21" s="20"/>
      <c r="C21" s="137"/>
      <c r="D21" s="21"/>
      <c r="E21" s="142"/>
      <c r="F21" s="22"/>
      <c r="G21" s="22"/>
      <c r="H21" s="23"/>
      <c r="I21" s="24"/>
      <c r="J21" s="29"/>
      <c r="K21" s="28"/>
      <c r="L21" s="25"/>
      <c r="R21" s="26"/>
      <c r="S21" s="26"/>
      <c r="T21" s="26"/>
    </row>
    <row r="22" spans="1:20" s="7" customFormat="1" ht="16.5" x14ac:dyDescent="0.25">
      <c r="A22" s="143"/>
      <c r="B22" s="20"/>
      <c r="C22" s="137"/>
      <c r="D22" s="21"/>
      <c r="E22" s="142"/>
      <c r="F22" s="22"/>
      <c r="G22" s="22"/>
      <c r="H22" s="23"/>
      <c r="I22" s="24"/>
      <c r="J22" s="25" t="s">
        <v>20</v>
      </c>
      <c r="R22" s="26"/>
      <c r="S22" s="26"/>
      <c r="T22" s="26"/>
    </row>
    <row r="23" spans="1:20" s="7" customFormat="1" ht="17.25" customHeight="1" x14ac:dyDescent="0.25">
      <c r="A23" s="143"/>
      <c r="B23" s="20"/>
      <c r="C23" s="137"/>
      <c r="D23" s="21"/>
      <c r="E23" s="142"/>
      <c r="F23" s="22"/>
      <c r="G23" s="22"/>
      <c r="H23" s="23"/>
      <c r="I23" s="24"/>
      <c r="J23" s="25" t="s">
        <v>21</v>
      </c>
      <c r="R23" s="26"/>
      <c r="S23" s="26"/>
      <c r="T23" s="26"/>
    </row>
    <row r="24" spans="1:20" s="7" customFormat="1" ht="16.5" x14ac:dyDescent="0.25">
      <c r="A24" s="30"/>
      <c r="B24" s="31"/>
      <c r="C24" s="137"/>
      <c r="D24" s="31"/>
      <c r="E24" s="32"/>
      <c r="F24" s="33"/>
      <c r="G24" s="33"/>
      <c r="H24" s="34"/>
      <c r="I24" s="24"/>
      <c r="J24" s="27"/>
      <c r="K24" s="25"/>
      <c r="R24" s="26"/>
      <c r="S24" s="26"/>
      <c r="T24" s="26"/>
    </row>
    <row r="25" spans="1:20" s="7" customFormat="1" ht="18" x14ac:dyDescent="0.2">
      <c r="A25" s="35"/>
      <c r="B25" s="36"/>
      <c r="C25" s="36"/>
      <c r="D25" s="36"/>
      <c r="E25" s="37"/>
      <c r="F25" s="38">
        <f>SUM(F17:F24)</f>
        <v>0</v>
      </c>
      <c r="G25" s="38">
        <f>SUM(G17:G24)</f>
        <v>59614</v>
      </c>
      <c r="H25" s="38">
        <f>SUM(H17:H24)</f>
        <v>59614</v>
      </c>
      <c r="I25" s="39"/>
      <c r="J25" s="39"/>
    </row>
    <row r="26" spans="1:20" s="7" customFormat="1" ht="19.5" x14ac:dyDescent="0.2">
      <c r="A26" s="40" t="s">
        <v>22</v>
      </c>
      <c r="B26" s="41"/>
      <c r="C26" s="41"/>
      <c r="D26" s="41"/>
      <c r="E26" s="41"/>
      <c r="F26" s="42"/>
      <c r="G26" s="42"/>
      <c r="H26" s="42"/>
      <c r="I26" s="43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s="7" customFormat="1" x14ac:dyDescent="0.2">
      <c r="I27" s="25"/>
      <c r="J27" s="45" t="s">
        <v>23</v>
      </c>
      <c r="K27" s="46"/>
      <c r="L27" s="46"/>
      <c r="M27" s="47"/>
      <c r="N27" s="48">
        <v>2022</v>
      </c>
      <c r="O27" s="49"/>
      <c r="P27" s="50" t="s">
        <v>23</v>
      </c>
      <c r="Q27" s="46"/>
      <c r="R27" s="46"/>
      <c r="S27" s="47"/>
      <c r="T27" s="51">
        <f>N27+1</f>
        <v>2023</v>
      </c>
    </row>
    <row r="28" spans="1:20" s="7" customFormat="1" ht="18.75" customHeight="1" x14ac:dyDescent="0.2">
      <c r="B28" s="52"/>
      <c r="C28" s="52"/>
      <c r="D28" s="52"/>
      <c r="E28" s="52"/>
      <c r="I28" s="25"/>
      <c r="J28" s="53" t="s">
        <v>24</v>
      </c>
      <c r="K28" s="54">
        <v>2</v>
      </c>
      <c r="L28" s="55"/>
      <c r="M28" s="55"/>
      <c r="N28" s="162" t="str">
        <f>"Net Working Days Remaining in "&amp;N27</f>
        <v>Net Working Days Remaining in 2022</v>
      </c>
      <c r="O28" s="56"/>
      <c r="P28" s="57" t="str">
        <f>J28</f>
        <v># of Employees:</v>
      </c>
      <c r="Q28" s="58">
        <f>K28</f>
        <v>2</v>
      </c>
      <c r="R28" s="55"/>
      <c r="S28" s="55"/>
      <c r="T28" s="164" t="str">
        <f>"Net Working Days Remaining in "&amp;T27</f>
        <v>Net Working Days Remaining in 2023</v>
      </c>
    </row>
    <row r="29" spans="1:20" s="7" customFormat="1" ht="13.5" thickBot="1" x14ac:dyDescent="0.25">
      <c r="A29" s="154"/>
      <c r="B29" s="154"/>
      <c r="C29" s="148"/>
      <c r="D29" s="148"/>
      <c r="E29" s="29"/>
      <c r="F29" s="59"/>
      <c r="G29" s="60"/>
      <c r="H29" s="25"/>
      <c r="I29" s="61"/>
      <c r="J29" s="62" t="s">
        <v>25</v>
      </c>
      <c r="K29" s="63">
        <f>H25</f>
        <v>59614</v>
      </c>
      <c r="L29" s="64">
        <f>K29</f>
        <v>59614</v>
      </c>
      <c r="M29" s="55"/>
      <c r="N29" s="162"/>
      <c r="O29" s="56"/>
      <c r="P29" s="57" t="str">
        <f>J29</f>
        <v>Annual Salary:</v>
      </c>
      <c r="Q29" s="65">
        <f>K29</f>
        <v>59614</v>
      </c>
      <c r="R29" s="64">
        <f>Q29</f>
        <v>59614</v>
      </c>
      <c r="S29" s="55"/>
      <c r="T29" s="164"/>
    </row>
    <row r="30" spans="1:20" s="7" customFormat="1" ht="15.75" thickTop="1" x14ac:dyDescent="0.2">
      <c r="B30" s="166" t="s">
        <v>26</v>
      </c>
      <c r="C30" s="167"/>
      <c r="D30" s="166" t="s">
        <v>27</v>
      </c>
      <c r="E30" s="167"/>
      <c r="F30" s="167"/>
      <c r="G30" s="168"/>
      <c r="H30" s="66"/>
      <c r="J30" s="62" t="s">
        <v>28</v>
      </c>
      <c r="K30" s="67">
        <v>44562</v>
      </c>
      <c r="L30" s="68">
        <v>44742</v>
      </c>
      <c r="M30" s="69"/>
      <c r="N30" s="162"/>
      <c r="O30" s="56"/>
      <c r="P30" s="57" t="str">
        <f>J30</f>
        <v>Effective Date:</v>
      </c>
      <c r="Q30" s="70">
        <v>44927</v>
      </c>
      <c r="R30" s="68">
        <v>45291</v>
      </c>
      <c r="S30" s="55"/>
      <c r="T30" s="164"/>
    </row>
    <row r="31" spans="1:20" s="7" customFormat="1" ht="18.75" thickBot="1" x14ac:dyDescent="0.3">
      <c r="A31" s="6"/>
      <c r="B31" s="169" t="s">
        <v>29</v>
      </c>
      <c r="C31" s="170"/>
      <c r="D31" s="169" t="s">
        <v>30</v>
      </c>
      <c r="E31" s="170"/>
      <c r="F31" s="170"/>
      <c r="G31" s="171"/>
      <c r="H31" s="71" t="s">
        <v>31</v>
      </c>
      <c r="J31" s="72"/>
      <c r="K31" s="73">
        <v>44562</v>
      </c>
      <c r="L31" s="73">
        <v>44926</v>
      </c>
      <c r="M31" s="55"/>
      <c r="N31" s="163"/>
      <c r="O31" s="56"/>
      <c r="P31" s="55"/>
      <c r="Q31" s="74">
        <v>44927</v>
      </c>
      <c r="R31" s="74">
        <v>45291</v>
      </c>
      <c r="S31" s="55"/>
      <c r="T31" s="165"/>
    </row>
    <row r="32" spans="1:20" s="7" customFormat="1" ht="15.75" thickTop="1" x14ac:dyDescent="0.2">
      <c r="A32" s="75"/>
      <c r="B32" s="76" t="s">
        <v>81</v>
      </c>
      <c r="C32" s="77">
        <v>121</v>
      </c>
      <c r="D32" s="172" t="s">
        <v>82</v>
      </c>
      <c r="E32" s="173"/>
      <c r="F32" s="173"/>
      <c r="G32" s="78" t="s">
        <v>57</v>
      </c>
      <c r="H32" s="79">
        <f t="shared" ref="H32:H34" si="1">L32</f>
        <v>29577.72</v>
      </c>
      <c r="J32" s="80" t="s">
        <v>32</v>
      </c>
      <c r="K32" s="81">
        <f>N32/N33</f>
        <v>0.49615384615384617</v>
      </c>
      <c r="L32" s="82">
        <f>ROUND(L29*K32,2)</f>
        <v>29577.72</v>
      </c>
      <c r="M32" s="55"/>
      <c r="N32" s="83">
        <f>NETWORKDAYS(K30,L30)</f>
        <v>129</v>
      </c>
      <c r="O32" s="56"/>
      <c r="P32" s="84" t="s">
        <v>33</v>
      </c>
      <c r="Q32" s="81">
        <f>T32/T33</f>
        <v>1</v>
      </c>
      <c r="R32" s="82">
        <f>ROUND(R29*Q32,2)</f>
        <v>59614</v>
      </c>
      <c r="S32" s="55"/>
      <c r="T32" s="85">
        <f>NETWORKDAYS(Q30,R30)</f>
        <v>260</v>
      </c>
    </row>
    <row r="33" spans="1:20" s="7" customFormat="1" ht="15.75" customHeight="1" x14ac:dyDescent="0.2">
      <c r="A33" s="86"/>
      <c r="B33" s="87" t="str">
        <f>B32</f>
        <v>2-1100-412-00-070-001-0-</v>
      </c>
      <c r="C33" s="88" t="s">
        <v>34</v>
      </c>
      <c r="D33" s="152" t="str">
        <f>D32</f>
        <v>INDIGENT DEFENSE-</v>
      </c>
      <c r="E33" s="153"/>
      <c r="F33" s="153"/>
      <c r="G33" s="89" t="s">
        <v>35</v>
      </c>
      <c r="H33" s="79">
        <f t="shared" si="1"/>
        <v>0</v>
      </c>
      <c r="J33" s="72" t="s">
        <v>36</v>
      </c>
      <c r="K33" s="82">
        <v>8244</v>
      </c>
      <c r="L33" s="90">
        <v>0</v>
      </c>
      <c r="M33" s="55"/>
      <c r="N33" s="91">
        <f>NETWORKDAYS(K31,L31)</f>
        <v>260</v>
      </c>
      <c r="O33" s="56"/>
      <c r="P33" s="55" t="str">
        <f t="shared" ref="P33:Q37" si="2">J33</f>
        <v>Health Ins.</v>
      </c>
      <c r="Q33" s="82">
        <v>8244</v>
      </c>
      <c r="R33" s="90">
        <v>0</v>
      </c>
      <c r="S33" s="55"/>
      <c r="T33" s="92">
        <f>NETWORKDAYS(Q31,R31)</f>
        <v>260</v>
      </c>
    </row>
    <row r="34" spans="1:20" s="7" customFormat="1" ht="15.75" customHeight="1" x14ac:dyDescent="0.2">
      <c r="A34" s="86"/>
      <c r="B34" s="87" t="str">
        <f t="shared" ref="B34:B38" si="3">B33</f>
        <v>2-1100-412-00-070-001-0-</v>
      </c>
      <c r="C34" s="88" t="s">
        <v>37</v>
      </c>
      <c r="D34" s="152" t="str">
        <f t="shared" ref="D34:D38" si="4">D33</f>
        <v>INDIGENT DEFENSE-</v>
      </c>
      <c r="E34" s="153"/>
      <c r="F34" s="153"/>
      <c r="G34" s="89" t="s">
        <v>38</v>
      </c>
      <c r="H34" s="79">
        <f t="shared" si="1"/>
        <v>0</v>
      </c>
      <c r="J34" s="72" t="s">
        <v>39</v>
      </c>
      <c r="K34" s="82">
        <v>43.56</v>
      </c>
      <c r="L34" s="90">
        <v>0</v>
      </c>
      <c r="M34" s="55"/>
      <c r="N34" s="93"/>
      <c r="O34" s="56"/>
      <c r="P34" s="55" t="str">
        <f t="shared" si="2"/>
        <v>Life Ins.</v>
      </c>
      <c r="Q34" s="82">
        <v>43.56</v>
      </c>
      <c r="R34" s="90">
        <v>0</v>
      </c>
      <c r="S34" s="55"/>
      <c r="T34" s="94"/>
    </row>
    <row r="35" spans="1:20" s="7" customFormat="1" ht="15.75" customHeight="1" x14ac:dyDescent="0.2">
      <c r="A35" s="86"/>
      <c r="B35" s="87" t="str">
        <f t="shared" si="3"/>
        <v>2-1100-412-00-070-001-0-</v>
      </c>
      <c r="C35" s="88" t="s">
        <v>40</v>
      </c>
      <c r="D35" s="152" t="str">
        <f t="shared" si="4"/>
        <v>INDIGENT DEFENSE-</v>
      </c>
      <c r="E35" s="153"/>
      <c r="F35" s="153"/>
      <c r="G35" s="89" t="s">
        <v>41</v>
      </c>
      <c r="H35" s="79">
        <f>L35</f>
        <v>2262.6999999999998</v>
      </c>
      <c r="J35" s="72" t="s">
        <v>41</v>
      </c>
      <c r="K35" s="95">
        <v>7.6499999999999999E-2</v>
      </c>
      <c r="L35" s="82">
        <f>ROUND((L29*K35)*K32,2)</f>
        <v>2262.6999999999998</v>
      </c>
      <c r="M35" s="55"/>
      <c r="N35" s="174" t="str">
        <f>"Budgetary impact for "&amp;N27</f>
        <v>Budgetary impact for 2022</v>
      </c>
      <c r="O35" s="56"/>
      <c r="P35" s="55" t="str">
        <f t="shared" si="2"/>
        <v>FICA</v>
      </c>
      <c r="Q35" s="95">
        <f t="shared" si="2"/>
        <v>7.6499999999999999E-2</v>
      </c>
      <c r="R35" s="82">
        <f>ROUND((R29*Q35)*Q32,2)</f>
        <v>4560.47</v>
      </c>
      <c r="S35" s="55"/>
      <c r="T35" s="158" t="str">
        <f>"Budgetary impact for "&amp;T27</f>
        <v>Budgetary impact for 2023</v>
      </c>
    </row>
    <row r="36" spans="1:20" s="7" customFormat="1" ht="15.75" customHeight="1" x14ac:dyDescent="0.2">
      <c r="A36" s="86"/>
      <c r="B36" s="87" t="str">
        <f t="shared" si="3"/>
        <v>2-1100-412-00-070-001-0-</v>
      </c>
      <c r="C36" s="88" t="s">
        <v>42</v>
      </c>
      <c r="D36" s="152" t="str">
        <f t="shared" si="4"/>
        <v>INDIGENT DEFENSE-</v>
      </c>
      <c r="E36" s="153"/>
      <c r="F36" s="153"/>
      <c r="G36" s="89" t="s">
        <v>43</v>
      </c>
      <c r="H36" s="79">
        <f t="shared" ref="H36:H38" si="5">L36</f>
        <v>0</v>
      </c>
      <c r="J36" s="72" t="s">
        <v>44</v>
      </c>
      <c r="K36" s="95">
        <v>0.1303</v>
      </c>
      <c r="L36" s="82">
        <v>0</v>
      </c>
      <c r="M36" s="55"/>
      <c r="N36" s="175"/>
      <c r="O36" s="56"/>
      <c r="P36" s="55" t="str">
        <f t="shared" si="2"/>
        <v>Retirement</v>
      </c>
      <c r="Q36" s="95">
        <v>0.1303</v>
      </c>
      <c r="R36" s="82">
        <v>0</v>
      </c>
      <c r="S36" s="55"/>
      <c r="T36" s="159"/>
    </row>
    <row r="37" spans="1:20" s="7" customFormat="1" ht="15.75" customHeight="1" x14ac:dyDescent="0.2">
      <c r="A37" s="96"/>
      <c r="B37" s="87" t="str">
        <f t="shared" si="3"/>
        <v>2-1100-412-00-070-001-0-</v>
      </c>
      <c r="C37" s="88" t="s">
        <v>45</v>
      </c>
      <c r="D37" s="152" t="str">
        <f t="shared" si="4"/>
        <v>INDIGENT DEFENSE-</v>
      </c>
      <c r="E37" s="153"/>
      <c r="F37" s="153"/>
      <c r="G37" s="89" t="s">
        <v>46</v>
      </c>
      <c r="H37" s="79">
        <f t="shared" si="5"/>
        <v>177.47</v>
      </c>
      <c r="J37" s="72" t="s">
        <v>47</v>
      </c>
      <c r="K37" s="95">
        <v>6.0000000000000001E-3</v>
      </c>
      <c r="L37" s="82">
        <f>ROUND((L29*K37)*K32,2)</f>
        <v>177.47</v>
      </c>
      <c r="M37" s="55"/>
      <c r="N37" s="176"/>
      <c r="O37" s="56"/>
      <c r="P37" s="55" t="str">
        <f t="shared" si="2"/>
        <v>Unemployment</v>
      </c>
      <c r="Q37" s="95">
        <f t="shared" si="2"/>
        <v>6.0000000000000001E-3</v>
      </c>
      <c r="R37" s="82">
        <f>ROUND((R29*Q37)*Q32,2)</f>
        <v>357.68</v>
      </c>
      <c r="S37" s="55"/>
      <c r="T37" s="160"/>
    </row>
    <row r="38" spans="1:20" s="7" customFormat="1" ht="15.75" customHeight="1" thickBot="1" x14ac:dyDescent="0.25">
      <c r="A38" s="96"/>
      <c r="B38" s="87" t="str">
        <f t="shared" si="3"/>
        <v>2-1100-412-00-070-001-0-</v>
      </c>
      <c r="C38" s="88" t="s">
        <v>48</v>
      </c>
      <c r="D38" s="152" t="str">
        <f t="shared" si="4"/>
        <v>INDIGENT DEFENSE-</v>
      </c>
      <c r="E38" s="153"/>
      <c r="F38" s="153"/>
      <c r="G38" s="89" t="s">
        <v>49</v>
      </c>
      <c r="H38" s="79">
        <f t="shared" si="5"/>
        <v>62.11</v>
      </c>
      <c r="J38" s="97" t="s">
        <v>50</v>
      </c>
      <c r="K38" s="98">
        <v>2.0999999999999999E-3</v>
      </c>
      <c r="L38" s="99">
        <f>ROUND((L29*K38)*K32,2)</f>
        <v>62.11</v>
      </c>
      <c r="M38" s="100"/>
      <c r="N38" s="101">
        <f>SUM(L33:L38,L32)</f>
        <v>32080</v>
      </c>
      <c r="O38" s="102"/>
      <c r="P38" s="103" t="s">
        <v>50</v>
      </c>
      <c r="Q38" s="104">
        <f>K38</f>
        <v>2.0999999999999999E-3</v>
      </c>
      <c r="R38" s="99">
        <f>ROUND((R29*Q38)*Q32,2)</f>
        <v>125.19</v>
      </c>
      <c r="S38" s="100"/>
      <c r="T38" s="105">
        <f>SUM(R33:R38,R32)</f>
        <v>64657.34</v>
      </c>
    </row>
    <row r="39" spans="1:20" s="7" customFormat="1" ht="15.75" thickBot="1" x14ac:dyDescent="0.25">
      <c r="A39" s="96"/>
      <c r="B39" s="106" t="s">
        <v>51</v>
      </c>
      <c r="C39" s="107"/>
      <c r="D39" s="140"/>
      <c r="E39" s="139"/>
      <c r="F39" s="139"/>
      <c r="G39" s="108"/>
      <c r="H39" s="109"/>
      <c r="L39" s="82"/>
      <c r="N39" s="110"/>
      <c r="T39" s="110"/>
    </row>
    <row r="40" spans="1:20" s="7" customFormat="1" ht="16.5" thickTop="1" thickBot="1" x14ac:dyDescent="0.25">
      <c r="A40" s="96"/>
      <c r="B40" s="111" t="s">
        <v>51</v>
      </c>
      <c r="C40" s="111"/>
      <c r="D40" s="111"/>
      <c r="E40" s="112"/>
      <c r="F40" s="113"/>
      <c r="G40" s="114" t="s">
        <v>58</v>
      </c>
      <c r="H40" s="115">
        <f>SUM(H32:H39)</f>
        <v>32080.000000000004</v>
      </c>
      <c r="I40" s="25"/>
      <c r="J40" s="55"/>
      <c r="K40" s="116"/>
      <c r="L40" s="82"/>
      <c r="M40" s="25"/>
      <c r="N40" s="25"/>
      <c r="O40" s="25"/>
      <c r="P40" s="55"/>
      <c r="Q40" s="116"/>
      <c r="R40" s="82"/>
      <c r="S40" s="25"/>
      <c r="T40" s="25"/>
    </row>
    <row r="41" spans="1:20" s="7" customFormat="1" ht="13.5" thickTop="1" x14ac:dyDescent="0.2">
      <c r="A41" s="154"/>
      <c r="B41" s="154"/>
      <c r="C41" s="148"/>
      <c r="D41" s="148"/>
      <c r="E41" s="29"/>
      <c r="F41" s="59"/>
      <c r="G41" s="60"/>
      <c r="H41" s="25"/>
      <c r="I41" s="61"/>
      <c r="J41" s="57"/>
      <c r="K41" s="117"/>
      <c r="L41" s="118"/>
      <c r="M41" s="55"/>
      <c r="N41" s="119"/>
      <c r="O41" s="55"/>
      <c r="P41" s="57"/>
      <c r="Q41" s="120"/>
      <c r="R41" s="118"/>
      <c r="S41" s="55"/>
      <c r="T41" s="119"/>
    </row>
    <row r="42" spans="1:20" s="7" customFormat="1" ht="22.5" x14ac:dyDescent="0.3">
      <c r="B42" s="121" t="s">
        <v>59</v>
      </c>
      <c r="C42" s="155">
        <f>T38</f>
        <v>64657.34</v>
      </c>
      <c r="D42" s="155"/>
      <c r="E42" s="155"/>
      <c r="F42" s="138"/>
      <c r="H42" s="122"/>
      <c r="I42" s="123"/>
      <c r="J42" s="25"/>
      <c r="K42" s="25"/>
      <c r="L42" s="124"/>
      <c r="M42" s="25"/>
      <c r="N42" s="25"/>
      <c r="O42" s="25"/>
      <c r="P42" s="25"/>
      <c r="Q42" s="25"/>
      <c r="R42" s="124"/>
      <c r="S42" s="25"/>
      <c r="T42" s="25"/>
    </row>
    <row r="43" spans="1:20" s="7" customFormat="1" ht="22.5" x14ac:dyDescent="0.3">
      <c r="A43" s="125"/>
      <c r="B43" s="126"/>
      <c r="C43" s="126"/>
      <c r="D43" s="126"/>
      <c r="E43" s="127"/>
      <c r="F43" s="127"/>
      <c r="G43" s="127"/>
      <c r="H43" s="127"/>
      <c r="I43" s="123"/>
    </row>
    <row r="44" spans="1:20" s="7" customFormat="1" ht="22.5" customHeight="1" x14ac:dyDescent="0.3">
      <c r="A44" s="125" t="s">
        <v>54</v>
      </c>
      <c r="B44" s="126"/>
      <c r="C44" s="156" t="s">
        <v>80</v>
      </c>
      <c r="D44" s="156"/>
      <c r="E44" s="156"/>
      <c r="F44" s="156"/>
      <c r="G44" s="156"/>
      <c r="H44" s="156"/>
      <c r="I44" s="128"/>
    </row>
    <row r="45" spans="1:20" s="7" customFormat="1" ht="36" customHeight="1" x14ac:dyDescent="0.3">
      <c r="A45" s="129"/>
      <c r="B45" s="129"/>
      <c r="C45" s="156"/>
      <c r="D45" s="156"/>
      <c r="E45" s="156"/>
      <c r="F45" s="156"/>
      <c r="G45" s="156"/>
      <c r="H45" s="156"/>
      <c r="I45" s="129"/>
    </row>
    <row r="46" spans="1:20" s="7" customFormat="1" ht="18" x14ac:dyDescent="0.25">
      <c r="A46" s="151" t="s">
        <v>52</v>
      </c>
      <c r="B46" s="151"/>
      <c r="C46" s="151"/>
      <c r="D46" s="151"/>
      <c r="E46" s="151"/>
      <c r="F46" s="151"/>
      <c r="G46" s="151"/>
      <c r="H46" s="151"/>
      <c r="I46" s="130"/>
    </row>
    <row r="47" spans="1:20" s="7" customFormat="1" ht="18" x14ac:dyDescent="0.25">
      <c r="A47" s="144"/>
      <c r="B47" s="144"/>
      <c r="C47" s="144"/>
      <c r="D47" s="144"/>
      <c r="E47" s="144"/>
      <c r="F47" s="150"/>
      <c r="G47" s="149"/>
      <c r="H47" s="132"/>
      <c r="I47" s="133"/>
    </row>
    <row r="48" spans="1:20" s="7" customFormat="1" ht="18" x14ac:dyDescent="0.25">
      <c r="A48" s="132"/>
      <c r="B48" s="132"/>
      <c r="C48" s="132"/>
      <c r="D48" s="132"/>
      <c r="E48" s="132"/>
      <c r="F48" s="149"/>
      <c r="G48" s="132"/>
      <c r="H48" s="132"/>
      <c r="I48" s="133"/>
    </row>
    <row r="49" spans="1:20" s="7" customFormat="1" ht="18" x14ac:dyDescent="0.25">
      <c r="A49" s="157"/>
      <c r="B49" s="151"/>
      <c r="C49" s="151"/>
      <c r="D49" s="151"/>
      <c r="E49" s="151"/>
      <c r="F49" s="151"/>
      <c r="G49" s="151"/>
      <c r="H49" s="151"/>
      <c r="I49" s="133"/>
    </row>
    <row r="50" spans="1:20" s="7" customFormat="1" ht="18" x14ac:dyDescent="0.25">
      <c r="A50" s="151"/>
      <c r="B50" s="151"/>
      <c r="C50" s="151"/>
      <c r="D50" s="151"/>
      <c r="E50" s="151"/>
      <c r="F50" s="151"/>
      <c r="G50" s="151"/>
      <c r="H50" s="151"/>
      <c r="I50" s="133"/>
    </row>
    <row r="51" spans="1:20" s="7" customFormat="1" x14ac:dyDescent="0.2">
      <c r="A51" s="135" t="s">
        <v>53</v>
      </c>
      <c r="B51" s="135"/>
      <c r="C51" s="135"/>
      <c r="D51" s="135"/>
      <c r="E51" s="135"/>
      <c r="F51" s="135"/>
      <c r="G51" s="135"/>
      <c r="H51" s="135"/>
      <c r="I51" s="135"/>
    </row>
    <row r="52" spans="1:20" s="7" customFormat="1" x14ac:dyDescent="0.2">
      <c r="A52" s="136">
        <v>38386</v>
      </c>
      <c r="B52" s="136"/>
      <c r="C52" s="136"/>
      <c r="D52" s="136"/>
      <c r="E52" s="136"/>
      <c r="F52" s="136"/>
      <c r="G52" s="136"/>
      <c r="H52" s="136"/>
      <c r="I52" s="136"/>
    </row>
    <row r="53" spans="1:20" s="7" customFormat="1" x14ac:dyDescent="0.2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0" s="7" customFormat="1" x14ac:dyDescent="0.2"/>
    <row r="55" spans="1:20" s="7" customFormat="1" x14ac:dyDescent="0.2"/>
    <row r="56" spans="1:20" s="7" customFormat="1" x14ac:dyDescent="0.2"/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</sheetData>
  <mergeCells count="29">
    <mergeCell ref="A50:H50"/>
    <mergeCell ref="D38:F38"/>
    <mergeCell ref="A41:B41"/>
    <mergeCell ref="C42:E42"/>
    <mergeCell ref="C44:H45"/>
    <mergeCell ref="A46:H46"/>
    <mergeCell ref="A49:H49"/>
    <mergeCell ref="D32:F32"/>
    <mergeCell ref="D33:F33"/>
    <mergeCell ref="D34:F34"/>
    <mergeCell ref="D35:F35"/>
    <mergeCell ref="N35:N37"/>
    <mergeCell ref="T35:T37"/>
    <mergeCell ref="D36:F36"/>
    <mergeCell ref="D37:F37"/>
    <mergeCell ref="A14:I14"/>
    <mergeCell ref="N28:N31"/>
    <mergeCell ref="T28:T31"/>
    <mergeCell ref="A29:B29"/>
    <mergeCell ref="B30:C30"/>
    <mergeCell ref="D30:G30"/>
    <mergeCell ref="B31:C31"/>
    <mergeCell ref="D31:G31"/>
    <mergeCell ref="A1:I1"/>
    <mergeCell ref="A2:I2"/>
    <mergeCell ref="A3:I3"/>
    <mergeCell ref="A5:H6"/>
    <mergeCell ref="B10:E10"/>
    <mergeCell ref="A13:I13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2" max="16383" man="1"/>
  </rowBreaks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showGridLines="0" view="pageBreakPreview" zoomScale="85" zoomScaleNormal="85" zoomScaleSheetLayoutView="85" workbookViewId="0">
      <selection activeCell="D37" sqref="D37:F37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81">
        <v>44544</v>
      </c>
      <c r="C10" s="181"/>
      <c r="D10" s="181"/>
      <c r="E10" s="181"/>
      <c r="G10" s="10" t="s">
        <v>9</v>
      </c>
      <c r="H10" s="11">
        <v>83594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61" t="s">
        <v>90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61" t="s">
        <v>61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88</v>
      </c>
      <c r="C17" s="137" t="s">
        <v>55</v>
      </c>
      <c r="D17" s="21">
        <v>121</v>
      </c>
      <c r="E17" s="142" t="s">
        <v>89</v>
      </c>
      <c r="F17" s="22">
        <v>0</v>
      </c>
      <c r="G17" s="22">
        <v>47300</v>
      </c>
      <c r="H17" s="23">
        <f>G17-F17</f>
        <v>47300</v>
      </c>
      <c r="I17" s="24"/>
      <c r="K17" s="25"/>
      <c r="R17" s="26"/>
      <c r="S17" s="26"/>
      <c r="T17" s="26"/>
    </row>
    <row r="18" spans="1:20" s="7" customFormat="1" ht="16.5" x14ac:dyDescent="0.25">
      <c r="A18" s="143"/>
      <c r="B18" s="20"/>
      <c r="C18" s="137"/>
      <c r="D18" s="21"/>
      <c r="E18" s="142"/>
      <c r="F18" s="22"/>
      <c r="G18" s="22"/>
      <c r="H18" s="23"/>
      <c r="I18" s="24"/>
      <c r="K18" s="28"/>
      <c r="L18" s="25"/>
      <c r="R18" s="26"/>
      <c r="S18" s="26"/>
      <c r="T18" s="26"/>
    </row>
    <row r="19" spans="1:20" s="7" customFormat="1" ht="16.5" x14ac:dyDescent="0.25">
      <c r="A19" s="143"/>
      <c r="B19" s="20"/>
      <c r="C19" s="137"/>
      <c r="D19" s="21"/>
      <c r="E19" s="142"/>
      <c r="F19" s="22"/>
      <c r="G19" s="22"/>
      <c r="H19" s="23"/>
      <c r="I19" s="24"/>
      <c r="K19" s="28"/>
      <c r="L19" s="25"/>
      <c r="R19" s="26"/>
      <c r="S19" s="26"/>
      <c r="T19" s="26"/>
    </row>
    <row r="20" spans="1:20" s="7" customFormat="1" ht="16.5" x14ac:dyDescent="0.25">
      <c r="A20" s="143"/>
      <c r="B20" s="20"/>
      <c r="C20" s="137"/>
      <c r="D20" s="21"/>
      <c r="E20" s="142"/>
      <c r="F20" s="22"/>
      <c r="G20" s="22"/>
      <c r="H20" s="23"/>
      <c r="I20" s="24"/>
      <c r="J20" s="29" t="s">
        <v>19</v>
      </c>
      <c r="K20" s="28"/>
      <c r="L20" s="25"/>
      <c r="R20" s="26"/>
      <c r="S20" s="26"/>
      <c r="T20" s="26"/>
    </row>
    <row r="21" spans="1:20" s="7" customFormat="1" ht="16.5" x14ac:dyDescent="0.25">
      <c r="A21" s="143"/>
      <c r="B21" s="20"/>
      <c r="C21" s="137"/>
      <c r="D21" s="21"/>
      <c r="E21" s="142"/>
      <c r="F21" s="22"/>
      <c r="G21" s="22"/>
      <c r="H21" s="23"/>
      <c r="I21" s="24"/>
      <c r="J21" s="29"/>
      <c r="K21" s="28"/>
      <c r="L21" s="25"/>
      <c r="R21" s="26"/>
      <c r="S21" s="26"/>
      <c r="T21" s="26"/>
    </row>
    <row r="22" spans="1:20" s="7" customFormat="1" ht="16.5" x14ac:dyDescent="0.25">
      <c r="A22" s="143"/>
      <c r="B22" s="20"/>
      <c r="C22" s="137"/>
      <c r="D22" s="21"/>
      <c r="E22" s="142"/>
      <c r="F22" s="22"/>
      <c r="G22" s="22"/>
      <c r="H22" s="23"/>
      <c r="I22" s="24"/>
      <c r="J22" s="25" t="s">
        <v>20</v>
      </c>
      <c r="R22" s="26"/>
      <c r="S22" s="26"/>
      <c r="T22" s="26"/>
    </row>
    <row r="23" spans="1:20" s="7" customFormat="1" ht="17.25" customHeight="1" x14ac:dyDescent="0.25">
      <c r="A23" s="143"/>
      <c r="B23" s="20"/>
      <c r="C23" s="137"/>
      <c r="D23" s="21"/>
      <c r="E23" s="142"/>
      <c r="F23" s="22"/>
      <c r="G23" s="22"/>
      <c r="H23" s="23"/>
      <c r="I23" s="24"/>
      <c r="J23" s="25" t="s">
        <v>21</v>
      </c>
      <c r="R23" s="26"/>
      <c r="S23" s="26"/>
      <c r="T23" s="26"/>
    </row>
    <row r="24" spans="1:20" s="7" customFormat="1" ht="16.5" x14ac:dyDescent="0.25">
      <c r="A24" s="30"/>
      <c r="B24" s="31"/>
      <c r="C24" s="137"/>
      <c r="D24" s="31"/>
      <c r="E24" s="32"/>
      <c r="F24" s="33"/>
      <c r="G24" s="33"/>
      <c r="H24" s="34"/>
      <c r="I24" s="24"/>
      <c r="J24" s="27"/>
      <c r="K24" s="25"/>
      <c r="R24" s="26"/>
      <c r="S24" s="26"/>
      <c r="T24" s="26"/>
    </row>
    <row r="25" spans="1:20" s="7" customFormat="1" ht="18" x14ac:dyDescent="0.2">
      <c r="A25" s="35"/>
      <c r="B25" s="36"/>
      <c r="C25" s="36"/>
      <c r="D25" s="36"/>
      <c r="E25" s="37"/>
      <c r="F25" s="38">
        <f>SUM(F17:F24)</f>
        <v>0</v>
      </c>
      <c r="G25" s="38">
        <f>SUM(G17:G24)</f>
        <v>47300</v>
      </c>
      <c r="H25" s="38">
        <f>SUM(H17:H24)</f>
        <v>47300</v>
      </c>
      <c r="I25" s="39"/>
      <c r="J25" s="39"/>
    </row>
    <row r="26" spans="1:20" s="7" customFormat="1" ht="19.5" x14ac:dyDescent="0.2">
      <c r="A26" s="40" t="s">
        <v>22</v>
      </c>
      <c r="B26" s="41"/>
      <c r="C26" s="41"/>
      <c r="D26" s="41"/>
      <c r="E26" s="41"/>
      <c r="F26" s="42"/>
      <c r="G26" s="42"/>
      <c r="H26" s="42"/>
      <c r="I26" s="43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s="7" customFormat="1" x14ac:dyDescent="0.2">
      <c r="I27" s="25"/>
      <c r="J27" s="45" t="s">
        <v>23</v>
      </c>
      <c r="K27" s="46"/>
      <c r="L27" s="46"/>
      <c r="M27" s="47"/>
      <c r="N27" s="48">
        <v>2022</v>
      </c>
      <c r="O27" s="49"/>
      <c r="P27" s="50" t="s">
        <v>23</v>
      </c>
      <c r="Q27" s="46"/>
      <c r="R27" s="46"/>
      <c r="S27" s="47"/>
      <c r="T27" s="51">
        <f>N27+1</f>
        <v>2023</v>
      </c>
    </row>
    <row r="28" spans="1:20" s="7" customFormat="1" ht="18.75" customHeight="1" x14ac:dyDescent="0.2">
      <c r="B28" s="52"/>
      <c r="C28" s="52"/>
      <c r="D28" s="52"/>
      <c r="E28" s="52"/>
      <c r="I28" s="25"/>
      <c r="J28" s="53" t="s">
        <v>24</v>
      </c>
      <c r="K28" s="54">
        <v>1</v>
      </c>
      <c r="L28" s="55"/>
      <c r="M28" s="55"/>
      <c r="N28" s="162" t="str">
        <f>"Net Working Days Remaining in "&amp;N27</f>
        <v>Net Working Days Remaining in 2022</v>
      </c>
      <c r="O28" s="56"/>
      <c r="P28" s="57" t="str">
        <f>J28</f>
        <v># of Employees:</v>
      </c>
      <c r="Q28" s="58">
        <f>K28</f>
        <v>1</v>
      </c>
      <c r="R28" s="55"/>
      <c r="S28" s="55"/>
      <c r="T28" s="164" t="str">
        <f>"Net Working Days Remaining in "&amp;T27</f>
        <v>Net Working Days Remaining in 2023</v>
      </c>
    </row>
    <row r="29" spans="1:20" s="7" customFormat="1" ht="13.5" thickBot="1" x14ac:dyDescent="0.25">
      <c r="A29" s="154"/>
      <c r="B29" s="154"/>
      <c r="C29" s="148"/>
      <c r="D29" s="148"/>
      <c r="E29" s="29"/>
      <c r="F29" s="59"/>
      <c r="G29" s="60"/>
      <c r="H29" s="25"/>
      <c r="I29" s="61"/>
      <c r="J29" s="62" t="s">
        <v>25</v>
      </c>
      <c r="K29" s="63">
        <f>H25</f>
        <v>47300</v>
      </c>
      <c r="L29" s="64">
        <f>K29</f>
        <v>47300</v>
      </c>
      <c r="M29" s="55"/>
      <c r="N29" s="162"/>
      <c r="O29" s="56"/>
      <c r="P29" s="57" t="str">
        <f>J29</f>
        <v>Annual Salary:</v>
      </c>
      <c r="Q29" s="65">
        <f>K29</f>
        <v>47300</v>
      </c>
      <c r="R29" s="64">
        <f>Q29</f>
        <v>47300</v>
      </c>
      <c r="S29" s="55"/>
      <c r="T29" s="164"/>
    </row>
    <row r="30" spans="1:20" s="7" customFormat="1" ht="15.75" thickTop="1" x14ac:dyDescent="0.2">
      <c r="B30" s="166" t="s">
        <v>26</v>
      </c>
      <c r="C30" s="167"/>
      <c r="D30" s="166" t="s">
        <v>27</v>
      </c>
      <c r="E30" s="167"/>
      <c r="F30" s="167"/>
      <c r="G30" s="168"/>
      <c r="H30" s="66"/>
      <c r="J30" s="62" t="s">
        <v>28</v>
      </c>
      <c r="K30" s="67">
        <v>44562</v>
      </c>
      <c r="L30" s="68">
        <v>44619</v>
      </c>
      <c r="M30" s="69"/>
      <c r="N30" s="162"/>
      <c r="O30" s="56"/>
      <c r="P30" s="57" t="str">
        <f>J30</f>
        <v>Effective Date:</v>
      </c>
      <c r="Q30" s="70">
        <v>44927</v>
      </c>
      <c r="R30" s="68">
        <v>45291</v>
      </c>
      <c r="S30" s="55"/>
      <c r="T30" s="164"/>
    </row>
    <row r="31" spans="1:20" s="7" customFormat="1" ht="18.75" thickBot="1" x14ac:dyDescent="0.3">
      <c r="A31" s="6"/>
      <c r="B31" s="169" t="s">
        <v>29</v>
      </c>
      <c r="C31" s="170"/>
      <c r="D31" s="169" t="s">
        <v>30</v>
      </c>
      <c r="E31" s="170"/>
      <c r="F31" s="170"/>
      <c r="G31" s="171"/>
      <c r="H31" s="71" t="s">
        <v>31</v>
      </c>
      <c r="J31" s="72"/>
      <c r="K31" s="73">
        <v>44562</v>
      </c>
      <c r="L31" s="73">
        <v>44926</v>
      </c>
      <c r="M31" s="55"/>
      <c r="N31" s="163"/>
      <c r="O31" s="56"/>
      <c r="P31" s="55"/>
      <c r="Q31" s="74">
        <v>44927</v>
      </c>
      <c r="R31" s="74">
        <v>45291</v>
      </c>
      <c r="S31" s="55"/>
      <c r="T31" s="165"/>
    </row>
    <row r="32" spans="1:20" s="7" customFormat="1" ht="15.75" thickTop="1" x14ac:dyDescent="0.2">
      <c r="A32" s="75"/>
      <c r="B32" s="76" t="s">
        <v>86</v>
      </c>
      <c r="C32" s="77">
        <v>121</v>
      </c>
      <c r="D32" s="172" t="s">
        <v>87</v>
      </c>
      <c r="E32" s="173"/>
      <c r="F32" s="173"/>
      <c r="G32" s="78" t="s">
        <v>57</v>
      </c>
      <c r="H32" s="79">
        <f t="shared" ref="H32:H34" si="0">L32</f>
        <v>7276.92</v>
      </c>
      <c r="J32" s="80" t="s">
        <v>32</v>
      </c>
      <c r="K32" s="81">
        <f>N32/N33</f>
        <v>0.15384615384615385</v>
      </c>
      <c r="L32" s="82">
        <f>ROUND(L29*K32,2)</f>
        <v>7276.92</v>
      </c>
      <c r="M32" s="55"/>
      <c r="N32" s="83">
        <f>NETWORKDAYS(K30,L30)</f>
        <v>40</v>
      </c>
      <c r="O32" s="56"/>
      <c r="P32" s="84" t="s">
        <v>33</v>
      </c>
      <c r="Q32" s="81">
        <f>T32/T33</f>
        <v>1</v>
      </c>
      <c r="R32" s="82">
        <f>ROUND(R29*Q32,2)</f>
        <v>47300</v>
      </c>
      <c r="S32" s="55"/>
      <c r="T32" s="85">
        <f>NETWORKDAYS(Q30,R30)</f>
        <v>260</v>
      </c>
    </row>
    <row r="33" spans="1:20" s="7" customFormat="1" ht="15.75" customHeight="1" x14ac:dyDescent="0.2">
      <c r="A33" s="86"/>
      <c r="B33" s="87" t="str">
        <f>B32</f>
        <v>2-1100-412-00-021-001-0-</v>
      </c>
      <c r="C33" s="88" t="s">
        <v>34</v>
      </c>
      <c r="D33" s="152" t="str">
        <f>D32</f>
        <v>CCL#1-</v>
      </c>
      <c r="E33" s="153"/>
      <c r="F33" s="153"/>
      <c r="G33" s="89" t="s">
        <v>35</v>
      </c>
      <c r="H33" s="79">
        <f t="shared" si="0"/>
        <v>0</v>
      </c>
      <c r="J33" s="72" t="s">
        <v>36</v>
      </c>
      <c r="K33" s="82">
        <v>8244</v>
      </c>
      <c r="L33" s="90">
        <v>0</v>
      </c>
      <c r="M33" s="55"/>
      <c r="N33" s="91">
        <f>NETWORKDAYS(K31,L31)</f>
        <v>260</v>
      </c>
      <c r="O33" s="56"/>
      <c r="P33" s="55" t="str">
        <f t="shared" ref="P33:Q37" si="1">J33</f>
        <v>Health Ins.</v>
      </c>
      <c r="Q33" s="82">
        <v>8244</v>
      </c>
      <c r="R33" s="90">
        <v>0</v>
      </c>
      <c r="S33" s="55"/>
      <c r="T33" s="92">
        <f>NETWORKDAYS(Q31,R31)</f>
        <v>260</v>
      </c>
    </row>
    <row r="34" spans="1:20" s="7" customFormat="1" ht="15.75" customHeight="1" x14ac:dyDescent="0.2">
      <c r="A34" s="86"/>
      <c r="B34" s="87" t="str">
        <f t="shared" ref="B34:B38" si="2">B33</f>
        <v>2-1100-412-00-021-001-0-</v>
      </c>
      <c r="C34" s="88" t="s">
        <v>37</v>
      </c>
      <c r="D34" s="152" t="str">
        <f t="shared" ref="D34:D38" si="3">D33</f>
        <v>CCL#1-</v>
      </c>
      <c r="E34" s="153"/>
      <c r="F34" s="153"/>
      <c r="G34" s="89" t="s">
        <v>38</v>
      </c>
      <c r="H34" s="79">
        <f t="shared" si="0"/>
        <v>0</v>
      </c>
      <c r="J34" s="72" t="s">
        <v>39</v>
      </c>
      <c r="K34" s="82">
        <v>43.56</v>
      </c>
      <c r="L34" s="90">
        <v>0</v>
      </c>
      <c r="M34" s="55"/>
      <c r="N34" s="93"/>
      <c r="O34" s="56"/>
      <c r="P34" s="55" t="str">
        <f t="shared" si="1"/>
        <v>Life Ins.</v>
      </c>
      <c r="Q34" s="82">
        <v>43.56</v>
      </c>
      <c r="R34" s="90">
        <v>0</v>
      </c>
      <c r="S34" s="55"/>
      <c r="T34" s="94"/>
    </row>
    <row r="35" spans="1:20" s="7" customFormat="1" ht="15.75" customHeight="1" x14ac:dyDescent="0.2">
      <c r="A35" s="86"/>
      <c r="B35" s="87" t="str">
        <f t="shared" si="2"/>
        <v>2-1100-412-00-021-001-0-</v>
      </c>
      <c r="C35" s="88" t="s">
        <v>40</v>
      </c>
      <c r="D35" s="152" t="str">
        <f t="shared" si="3"/>
        <v>CCL#1-</v>
      </c>
      <c r="E35" s="153"/>
      <c r="F35" s="153"/>
      <c r="G35" s="89" t="s">
        <v>41</v>
      </c>
      <c r="H35" s="79">
        <f>L35</f>
        <v>556.67999999999995</v>
      </c>
      <c r="J35" s="72" t="s">
        <v>41</v>
      </c>
      <c r="K35" s="95">
        <v>7.6499999999999999E-2</v>
      </c>
      <c r="L35" s="82">
        <f>ROUND((L29*K35)*K32,2)</f>
        <v>556.67999999999995</v>
      </c>
      <c r="M35" s="55"/>
      <c r="N35" s="174" t="str">
        <f>"Budgetary impact for "&amp;N27</f>
        <v>Budgetary impact for 2022</v>
      </c>
      <c r="O35" s="56"/>
      <c r="P35" s="55" t="str">
        <f t="shared" si="1"/>
        <v>FICA</v>
      </c>
      <c r="Q35" s="95">
        <f t="shared" si="1"/>
        <v>7.6499999999999999E-2</v>
      </c>
      <c r="R35" s="82">
        <f>ROUND((R29*Q35)*Q32,2)</f>
        <v>3618.45</v>
      </c>
      <c r="S35" s="55"/>
      <c r="T35" s="158" t="str">
        <f>"Budgetary impact for "&amp;T27</f>
        <v>Budgetary impact for 2023</v>
      </c>
    </row>
    <row r="36" spans="1:20" s="7" customFormat="1" ht="15.75" customHeight="1" x14ac:dyDescent="0.2">
      <c r="A36" s="86"/>
      <c r="B36" s="87" t="str">
        <f t="shared" si="2"/>
        <v>2-1100-412-00-021-001-0-</v>
      </c>
      <c r="C36" s="88" t="s">
        <v>42</v>
      </c>
      <c r="D36" s="152" t="str">
        <f t="shared" si="3"/>
        <v>CCL#1-</v>
      </c>
      <c r="E36" s="153"/>
      <c r="F36" s="153"/>
      <c r="G36" s="89" t="s">
        <v>43</v>
      </c>
      <c r="H36" s="79">
        <f t="shared" ref="H36:H38" si="4">L36</f>
        <v>0</v>
      </c>
      <c r="J36" s="72" t="s">
        <v>44</v>
      </c>
      <c r="K36" s="95">
        <v>0.1303</v>
      </c>
      <c r="L36" s="82">
        <v>0</v>
      </c>
      <c r="M36" s="55"/>
      <c r="N36" s="175"/>
      <c r="O36" s="56"/>
      <c r="P36" s="55" t="str">
        <f t="shared" si="1"/>
        <v>Retirement</v>
      </c>
      <c r="Q36" s="95">
        <v>0.1303</v>
      </c>
      <c r="R36" s="82">
        <v>0</v>
      </c>
      <c r="S36" s="55"/>
      <c r="T36" s="159"/>
    </row>
    <row r="37" spans="1:20" s="7" customFormat="1" ht="15.75" customHeight="1" x14ac:dyDescent="0.2">
      <c r="A37" s="96"/>
      <c r="B37" s="87" t="str">
        <f t="shared" si="2"/>
        <v>2-1100-412-00-021-001-0-</v>
      </c>
      <c r="C37" s="88" t="s">
        <v>45</v>
      </c>
      <c r="D37" s="152" t="str">
        <f t="shared" si="3"/>
        <v>CCL#1-</v>
      </c>
      <c r="E37" s="153"/>
      <c r="F37" s="153"/>
      <c r="G37" s="89" t="s">
        <v>46</v>
      </c>
      <c r="H37" s="79">
        <f t="shared" si="4"/>
        <v>43.66</v>
      </c>
      <c r="J37" s="72" t="s">
        <v>47</v>
      </c>
      <c r="K37" s="95">
        <v>6.0000000000000001E-3</v>
      </c>
      <c r="L37" s="82">
        <f>ROUND((L29*K37)*K32,2)</f>
        <v>43.66</v>
      </c>
      <c r="M37" s="55"/>
      <c r="N37" s="176"/>
      <c r="O37" s="56"/>
      <c r="P37" s="55" t="str">
        <f t="shared" si="1"/>
        <v>Unemployment</v>
      </c>
      <c r="Q37" s="95">
        <f t="shared" si="1"/>
        <v>6.0000000000000001E-3</v>
      </c>
      <c r="R37" s="82">
        <f>ROUND((R29*Q37)*Q32,2)</f>
        <v>283.8</v>
      </c>
      <c r="S37" s="55"/>
      <c r="T37" s="160"/>
    </row>
    <row r="38" spans="1:20" s="7" customFormat="1" ht="15.75" customHeight="1" thickBot="1" x14ac:dyDescent="0.25">
      <c r="A38" s="96"/>
      <c r="B38" s="87" t="str">
        <f t="shared" si="2"/>
        <v>2-1100-412-00-021-001-0-</v>
      </c>
      <c r="C38" s="88" t="s">
        <v>48</v>
      </c>
      <c r="D38" s="152" t="str">
        <f t="shared" si="3"/>
        <v>CCL#1-</v>
      </c>
      <c r="E38" s="153"/>
      <c r="F38" s="153"/>
      <c r="G38" s="89" t="s">
        <v>49</v>
      </c>
      <c r="H38" s="79">
        <f t="shared" si="4"/>
        <v>15.28</v>
      </c>
      <c r="J38" s="97" t="s">
        <v>50</v>
      </c>
      <c r="K38" s="98">
        <v>2.0999999999999999E-3</v>
      </c>
      <c r="L38" s="99">
        <f>ROUND((L29*K38)*K32,2)</f>
        <v>15.28</v>
      </c>
      <c r="M38" s="100"/>
      <c r="N38" s="101">
        <f>SUM(L33:L38,L32)</f>
        <v>7892.54</v>
      </c>
      <c r="O38" s="102"/>
      <c r="P38" s="103" t="s">
        <v>50</v>
      </c>
      <c r="Q38" s="104">
        <f>K38</f>
        <v>2.0999999999999999E-3</v>
      </c>
      <c r="R38" s="99">
        <f>ROUND((R29*Q38)*Q32,2)</f>
        <v>99.33</v>
      </c>
      <c r="S38" s="100"/>
      <c r="T38" s="105">
        <f>SUM(R33:R38,R32)</f>
        <v>51301.58</v>
      </c>
    </row>
    <row r="39" spans="1:20" s="7" customFormat="1" ht="15.75" thickBot="1" x14ac:dyDescent="0.25">
      <c r="A39" s="96"/>
      <c r="B39" s="106" t="s">
        <v>51</v>
      </c>
      <c r="C39" s="107"/>
      <c r="D39" s="140"/>
      <c r="E39" s="139"/>
      <c r="F39" s="139"/>
      <c r="G39" s="108"/>
      <c r="H39" s="109"/>
      <c r="L39" s="82"/>
      <c r="N39" s="110"/>
      <c r="T39" s="110"/>
    </row>
    <row r="40" spans="1:20" s="7" customFormat="1" ht="16.5" thickTop="1" thickBot="1" x14ac:dyDescent="0.25">
      <c r="A40" s="96"/>
      <c r="B40" s="111" t="s">
        <v>51</v>
      </c>
      <c r="C40" s="111"/>
      <c r="D40" s="111"/>
      <c r="E40" s="112"/>
      <c r="F40" s="113"/>
      <c r="G40" s="114" t="s">
        <v>58</v>
      </c>
      <c r="H40" s="115">
        <f>SUM(H32:H39)</f>
        <v>7892.54</v>
      </c>
      <c r="I40" s="25"/>
      <c r="J40" s="55"/>
      <c r="K40" s="116"/>
      <c r="L40" s="82"/>
      <c r="M40" s="25"/>
      <c r="N40" s="25"/>
      <c r="O40" s="25"/>
      <c r="P40" s="55"/>
      <c r="Q40" s="116"/>
      <c r="R40" s="82"/>
      <c r="S40" s="25"/>
      <c r="T40" s="25"/>
    </row>
    <row r="41" spans="1:20" s="7" customFormat="1" ht="13.5" thickTop="1" x14ac:dyDescent="0.2">
      <c r="A41" s="154"/>
      <c r="B41" s="154"/>
      <c r="C41" s="148"/>
      <c r="D41" s="148"/>
      <c r="E41" s="29"/>
      <c r="F41" s="59"/>
      <c r="G41" s="60"/>
      <c r="H41" s="25"/>
      <c r="I41" s="61"/>
      <c r="J41" s="57"/>
      <c r="K41" s="117"/>
      <c r="L41" s="118"/>
      <c r="M41" s="55"/>
      <c r="N41" s="119"/>
      <c r="O41" s="55"/>
      <c r="P41" s="57"/>
      <c r="Q41" s="120"/>
      <c r="R41" s="118"/>
      <c r="S41" s="55"/>
      <c r="T41" s="119"/>
    </row>
    <row r="42" spans="1:20" s="7" customFormat="1" ht="22.5" x14ac:dyDescent="0.3">
      <c r="B42" s="121" t="s">
        <v>59</v>
      </c>
      <c r="C42" s="155">
        <f>T38</f>
        <v>51301.58</v>
      </c>
      <c r="D42" s="155"/>
      <c r="E42" s="155"/>
      <c r="F42" s="138"/>
      <c r="H42" s="122"/>
      <c r="I42" s="123"/>
      <c r="J42" s="25"/>
      <c r="K42" s="25"/>
      <c r="L42" s="124"/>
      <c r="M42" s="25"/>
      <c r="N42" s="25"/>
      <c r="O42" s="25"/>
      <c r="P42" s="25"/>
      <c r="Q42" s="25"/>
      <c r="R42" s="124"/>
      <c r="S42" s="25"/>
      <c r="T42" s="25"/>
    </row>
    <row r="43" spans="1:20" s="7" customFormat="1" ht="22.5" x14ac:dyDescent="0.3">
      <c r="A43" s="125"/>
      <c r="B43" s="126"/>
      <c r="C43" s="126"/>
      <c r="D43" s="126"/>
      <c r="E43" s="127"/>
      <c r="F43" s="127"/>
      <c r="G43" s="127"/>
      <c r="H43" s="127"/>
      <c r="I43" s="123"/>
    </row>
    <row r="44" spans="1:20" s="7" customFormat="1" ht="22.5" customHeight="1" x14ac:dyDescent="0.3">
      <c r="A44" s="125" t="s">
        <v>54</v>
      </c>
      <c r="B44" s="126"/>
      <c r="C44" s="156" t="s">
        <v>80</v>
      </c>
      <c r="D44" s="156"/>
      <c r="E44" s="156"/>
      <c r="F44" s="156"/>
      <c r="G44" s="156"/>
      <c r="H44" s="156"/>
      <c r="I44" s="128"/>
    </row>
    <row r="45" spans="1:20" s="7" customFormat="1" ht="36" customHeight="1" x14ac:dyDescent="0.3">
      <c r="A45" s="129"/>
      <c r="B45" s="129"/>
      <c r="C45" s="156"/>
      <c r="D45" s="156"/>
      <c r="E45" s="156"/>
      <c r="F45" s="156"/>
      <c r="G45" s="156"/>
      <c r="H45" s="156"/>
      <c r="I45" s="129"/>
    </row>
    <row r="46" spans="1:20" s="7" customFormat="1" ht="18" x14ac:dyDescent="0.25">
      <c r="A46" s="151" t="s">
        <v>52</v>
      </c>
      <c r="B46" s="151"/>
      <c r="C46" s="151"/>
      <c r="D46" s="151"/>
      <c r="E46" s="151"/>
      <c r="F46" s="151"/>
      <c r="G46" s="151"/>
      <c r="H46" s="151"/>
      <c r="I46" s="130"/>
    </row>
    <row r="47" spans="1:20" s="7" customFormat="1" ht="18" x14ac:dyDescent="0.25">
      <c r="A47" s="144"/>
      <c r="B47" s="144"/>
      <c r="C47" s="144"/>
      <c r="D47" s="144"/>
      <c r="E47" s="144"/>
      <c r="F47" s="150"/>
      <c r="G47" s="149"/>
      <c r="H47" s="132"/>
      <c r="I47" s="133"/>
    </row>
    <row r="48" spans="1:20" s="7" customFormat="1" ht="18" x14ac:dyDescent="0.25">
      <c r="A48" s="132"/>
      <c r="B48" s="132"/>
      <c r="C48" s="132"/>
      <c r="D48" s="132"/>
      <c r="E48" s="132"/>
      <c r="F48" s="149"/>
      <c r="G48" s="132"/>
      <c r="H48" s="132"/>
      <c r="I48" s="133"/>
    </row>
    <row r="49" spans="1:20" s="7" customFormat="1" ht="18" x14ac:dyDescent="0.25">
      <c r="A49" s="157"/>
      <c r="B49" s="151"/>
      <c r="C49" s="151"/>
      <c r="D49" s="151"/>
      <c r="E49" s="151"/>
      <c r="F49" s="151"/>
      <c r="G49" s="151"/>
      <c r="H49" s="151"/>
      <c r="I49" s="133"/>
    </row>
    <row r="50" spans="1:20" s="7" customFormat="1" ht="18" x14ac:dyDescent="0.25">
      <c r="A50" s="151"/>
      <c r="B50" s="151"/>
      <c r="C50" s="151"/>
      <c r="D50" s="151"/>
      <c r="E50" s="151"/>
      <c r="F50" s="151"/>
      <c r="G50" s="151"/>
      <c r="H50" s="151"/>
      <c r="I50" s="133"/>
    </row>
    <row r="51" spans="1:20" s="7" customFormat="1" x14ac:dyDescent="0.2">
      <c r="A51" s="135" t="s">
        <v>53</v>
      </c>
      <c r="B51" s="135"/>
      <c r="C51" s="135"/>
      <c r="D51" s="135"/>
      <c r="E51" s="135"/>
      <c r="F51" s="135"/>
      <c r="G51" s="135"/>
      <c r="H51" s="135"/>
      <c r="I51" s="135"/>
    </row>
    <row r="52" spans="1:20" s="7" customFormat="1" x14ac:dyDescent="0.2">
      <c r="A52" s="136">
        <v>38386</v>
      </c>
      <c r="B52" s="136"/>
      <c r="C52" s="136"/>
      <c r="D52" s="136"/>
      <c r="E52" s="136"/>
      <c r="F52" s="136"/>
      <c r="G52" s="136"/>
      <c r="H52" s="136"/>
      <c r="I52" s="136"/>
    </row>
    <row r="53" spans="1:20" s="7" customFormat="1" x14ac:dyDescent="0.2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0" s="7" customFormat="1" x14ac:dyDescent="0.2"/>
    <row r="55" spans="1:20" s="7" customFormat="1" x14ac:dyDescent="0.2"/>
    <row r="56" spans="1:20" s="7" customFormat="1" x14ac:dyDescent="0.2"/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</sheetData>
  <mergeCells count="29">
    <mergeCell ref="A50:H50"/>
    <mergeCell ref="D38:F38"/>
    <mergeCell ref="A41:B41"/>
    <mergeCell ref="C42:E42"/>
    <mergeCell ref="C44:H45"/>
    <mergeCell ref="A46:H46"/>
    <mergeCell ref="A49:H49"/>
    <mergeCell ref="D32:F32"/>
    <mergeCell ref="D33:F33"/>
    <mergeCell ref="D34:F34"/>
    <mergeCell ref="D35:F35"/>
    <mergeCell ref="N35:N37"/>
    <mergeCell ref="T35:T37"/>
    <mergeCell ref="D36:F36"/>
    <mergeCell ref="D37:F37"/>
    <mergeCell ref="A14:I14"/>
    <mergeCell ref="N28:N31"/>
    <mergeCell ref="T28:T31"/>
    <mergeCell ref="A29:B29"/>
    <mergeCell ref="B30:C30"/>
    <mergeCell ref="D30:G30"/>
    <mergeCell ref="B31:C31"/>
    <mergeCell ref="D31:G31"/>
    <mergeCell ref="A1:I1"/>
    <mergeCell ref="A2:I2"/>
    <mergeCell ref="A3:I3"/>
    <mergeCell ref="A5:H6"/>
    <mergeCell ref="B10:E10"/>
    <mergeCell ref="A13:I13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2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140</vt:lpstr>
      <vt:lpstr>250</vt:lpstr>
      <vt:lpstr>280</vt:lpstr>
      <vt:lpstr>130</vt:lpstr>
      <vt:lpstr>070</vt:lpstr>
      <vt:lpstr>021</vt:lpstr>
      <vt:lpstr>'021'!Print_Area</vt:lpstr>
      <vt:lpstr>'070'!Print_Area</vt:lpstr>
      <vt:lpstr>'130'!Print_Area</vt:lpstr>
      <vt:lpstr>'140'!Print_Area</vt:lpstr>
      <vt:lpstr>'250'!Print_Area</vt:lpstr>
      <vt:lpstr>'280'!Print_Area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Patricia Y. Ramos</cp:lastModifiedBy>
  <cp:lastPrinted>2021-12-09T17:02:37Z</cp:lastPrinted>
  <dcterms:created xsi:type="dcterms:W3CDTF">2018-12-11T19:48:09Z</dcterms:created>
  <dcterms:modified xsi:type="dcterms:W3CDTF">2021-12-10T16:17:45Z</dcterms:modified>
</cp:coreProperties>
</file>