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SMER MEDINA\1. SALARY RELATED\2022 Fiscal Notes\"/>
    </mc:Choice>
  </mc:AlternateContent>
  <bookViews>
    <workbookView xWindow="0" yWindow="0" windowWidth="10380" windowHeight="5775"/>
  </bookViews>
  <sheets>
    <sheet name="026-001" sheetId="1" r:id="rId1"/>
  </sheets>
  <definedNames>
    <definedName name="_xlnm.Print_Area" localSheetId="0">'026-001'!$A$1:$I$55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D36" i="1" l="1"/>
  <c r="T30" i="1" l="1"/>
  <c r="Q41" i="1" l="1"/>
  <c r="Q40" i="1"/>
  <c r="P40" i="1"/>
  <c r="P39" i="1"/>
  <c r="Q38" i="1"/>
  <c r="P38" i="1"/>
  <c r="N38" i="1"/>
  <c r="P37" i="1"/>
  <c r="T36" i="1"/>
  <c r="P36" i="1"/>
  <c r="N36" i="1"/>
  <c r="D37" i="1"/>
  <c r="D38" i="1" s="1"/>
  <c r="D39" i="1" s="1"/>
  <c r="D40" i="1" s="1"/>
  <c r="D41" i="1" s="1"/>
  <c r="B36" i="1"/>
  <c r="B37" i="1" s="1"/>
  <c r="B38" i="1" s="1"/>
  <c r="B39" i="1" s="1"/>
  <c r="B40" i="1" s="1"/>
  <c r="B41" i="1" s="1"/>
  <c r="T35" i="1"/>
  <c r="N35" i="1"/>
  <c r="P33" i="1"/>
  <c r="P32" i="1"/>
  <c r="T31" i="1"/>
  <c r="Q31" i="1"/>
  <c r="P31" i="1"/>
  <c r="N31" i="1"/>
  <c r="T38" i="1"/>
  <c r="G28" i="1"/>
  <c r="F28" i="1"/>
  <c r="H28" i="1"/>
  <c r="K32" i="1" s="1"/>
  <c r="Q35" i="1" l="1"/>
  <c r="R37" i="1" s="1"/>
  <c r="K35" i="1"/>
  <c r="L37" i="1" s="1"/>
  <c r="H37" i="1" s="1"/>
  <c r="L32" i="1"/>
  <c r="Q32" i="1"/>
  <c r="R32" i="1" s="1"/>
  <c r="R36" i="1" l="1"/>
  <c r="L36" i="1"/>
  <c r="H36" i="1" s="1"/>
  <c r="L35" i="1"/>
  <c r="H35" i="1" s="1"/>
  <c r="L38" i="1"/>
  <c r="L41" i="1"/>
  <c r="H41" i="1" s="1"/>
  <c r="L40" i="1"/>
  <c r="H40" i="1" s="1"/>
  <c r="L39" i="1"/>
  <c r="H39" i="1" s="1"/>
  <c r="R40" i="1"/>
  <c r="R41" i="1"/>
  <c r="R39" i="1"/>
  <c r="R35" i="1"/>
  <c r="R38" i="1"/>
  <c r="T41" i="1" l="1"/>
  <c r="C45" i="1" s="1"/>
  <c r="H38" i="1"/>
  <c r="H43" i="1" s="1"/>
  <c r="N41" i="1"/>
</calcChain>
</file>

<file path=xl/sharedStrings.xml><?xml version="1.0" encoding="utf-8"?>
<sst xmlns="http://schemas.openxmlformats.org/spreadsheetml/2006/main" count="69" uniqueCount="65">
  <si>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</si>
  <si>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</si>
  <si>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</si>
  <si>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</si>
  <si>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</si>
  <si>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</si>
  <si>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</si>
  <si>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>Sergio Cruz, Budget Officer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</si>
  <si>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</si>
  <si>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</si>
  <si>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</si>
  <si>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</si>
  <si>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</si>
  <si>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</si>
  <si>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</si>
  <si>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</si>
  <si>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</si>
  <si>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</si>
  <si>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</si>
  <si>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</si>
  <si>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</si>
  <si>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</si>
  <si>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</si>
  <si>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</si>
  <si>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</si>
  <si>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</si>
  <si>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</si>
  <si>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</si>
  <si>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</si>
  <si>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</si>
  <si>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</si>
  <si>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</si>
  <si>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</si>
  <si>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</si>
  <si>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</si>
  <si>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</si>
  <si>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</si>
  <si>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</si>
  <si>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</si>
  <si>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</si>
  <si>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</si>
  <si>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</si>
  <si>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</si>
  <si>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</si>
  <si>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</si>
  <si>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</si>
  <si>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</si>
  <si>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</si>
  <si>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</si>
  <si>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Possible Funding Sources:</t>
  </si>
  <si>
    <t>Hidalgo Co. Budget Office</t>
  </si>
  <si>
    <t>Current 
Budgeted Salary
Allowance</t>
  </si>
  <si>
    <t xml:space="preserve">Proposed
Budgeted Salary/
Allowance </t>
  </si>
  <si>
    <t>2022 Budgetary Impact</t>
  </si>
  <si>
    <t>2023 Budgetary Impact:</t>
  </si>
  <si>
    <t xml:space="preserve">Comments: </t>
  </si>
  <si>
    <t>CCL#6 (1100) -</t>
  </si>
  <si>
    <t>Approval of the following personnel actions, effective 02/08/2022:</t>
  </si>
  <si>
    <t>2-1100-412-00-026-001-0-</t>
  </si>
  <si>
    <t>CCL#6-</t>
  </si>
  <si>
    <t>INTERPRETER PAY</t>
  </si>
  <si>
    <t>Court Coordinator (CC)</t>
  </si>
  <si>
    <t>G/S</t>
  </si>
  <si>
    <t>15/01</t>
  </si>
  <si>
    <t>Funds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</si>
</sst>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36" x14ac:knownFonts="1">
    <font>
      <sz val="10"/>
      <name val="Arial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6"/>
      <color rgb="FF00B05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</cellStyleXfs>
  <cellXfs count="180">
    <xf numFmtId="0" fontId="0" fillId="0" borderId="0" xfId="0"/>
    <xf numFmtId="0" fontId="3" fillId="0" borderId="0" xfId="4" applyFont="1" applyAlignment="1"/>
    <xf numFmtId="0" fontId="4" fillId="0" borderId="0" xfId="4" applyFont="1"/>
    <xf numFmtId="0" fontId="3" fillId="0" borderId="0" xfId="4" applyFont="1" applyAlignment="1">
      <alignment horizontal="center"/>
    </xf>
    <xf numFmtId="0" fontId="7" fillId="0" borderId="0" xfId="4" applyNumberFormat="1" applyFont="1" applyAlignment="1">
      <alignment wrapText="1"/>
    </xf>
    <xf numFmtId="0" fontId="8" fillId="0" borderId="0" xfId="4" applyFont="1"/>
    <xf numFmtId="0" fontId="9" fillId="0" borderId="0" xfId="4" applyFont="1"/>
    <xf numFmtId="0" fontId="10" fillId="0" borderId="0" xfId="4" applyFont="1"/>
    <xf numFmtId="0" fontId="9" fillId="0" borderId="0" xfId="4" applyFont="1" applyAlignment="1"/>
    <xf numFmtId="0" fontId="9" fillId="0" borderId="0" xfId="4" applyFont="1" applyFill="1" applyAlignment="1">
      <alignment horizontal="left"/>
    </xf>
    <xf numFmtId="0" fontId="9" fillId="0" borderId="0" xfId="4" applyFont="1" applyFill="1" applyAlignment="1">
      <alignment horizontal="right"/>
    </xf>
    <xf numFmtId="0" fontId="9" fillId="0" borderId="1" xfId="4" applyFont="1" applyBorder="1" applyAlignment="1">
      <alignment horizontal="center"/>
    </xf>
    <xf numFmtId="0" fontId="9" fillId="0" borderId="0" xfId="4" applyFont="1" applyBorder="1" applyAlignment="1"/>
    <xf numFmtId="0" fontId="9" fillId="0" borderId="0" xfId="4" applyFont="1" applyFill="1"/>
    <xf numFmtId="0" fontId="11" fillId="0" borderId="0" xfId="4" applyFont="1" applyBorder="1" applyAlignment="1">
      <alignment horizontal="left"/>
    </xf>
    <xf numFmtId="1" fontId="10" fillId="0" borderId="0" xfId="4" applyNumberFormat="1" applyFont="1"/>
    <xf numFmtId="0" fontId="9" fillId="0" borderId="0" xfId="4" applyFont="1" applyBorder="1" applyAlignment="1">
      <alignment vertical="top" wrapText="1"/>
    </xf>
    <xf numFmtId="0" fontId="12" fillId="2" borderId="0" xfId="4" applyFont="1" applyFill="1" applyBorder="1" applyAlignment="1">
      <alignment horizontal="center" wrapText="1"/>
    </xf>
    <xf numFmtId="0" fontId="13" fillId="0" borderId="0" xfId="4" applyFont="1" applyBorder="1" applyAlignment="1">
      <alignment horizontal="center" vertical="top" wrapText="1"/>
    </xf>
    <xf numFmtId="0" fontId="14" fillId="0" borderId="0" xfId="4" applyFont="1" applyBorder="1" applyAlignment="1">
      <alignment horizontal="center"/>
    </xf>
    <xf numFmtId="0" fontId="14" fillId="0" borderId="0" xfId="4" applyFont="1" applyAlignment="1">
      <alignment horizontal="center"/>
    </xf>
    <xf numFmtId="165" fontId="15" fillId="0" borderId="2" xfId="4" applyNumberFormat="1" applyFont="1" applyFill="1" applyBorder="1" applyAlignment="1">
      <alignment horizontal="center" vertical="top"/>
    </xf>
    <xf numFmtId="0" fontId="15" fillId="0" borderId="2" xfId="4" applyFont="1" applyFill="1" applyBorder="1" applyAlignment="1">
      <alignment vertical="top" wrapText="1"/>
    </xf>
    <xf numFmtId="166" fontId="15" fillId="0" borderId="2" xfId="4" quotePrefix="1" applyNumberFormat="1" applyFont="1" applyFill="1" applyBorder="1" applyAlignment="1">
      <alignment vertical="top"/>
    </xf>
    <xf numFmtId="0" fontId="15" fillId="0" borderId="2" xfId="4" applyNumberFormat="1" applyFont="1" applyFill="1" applyBorder="1" applyAlignment="1">
      <alignment horizontal="center" vertical="top"/>
    </xf>
    <xf numFmtId="49" fontId="15" fillId="0" borderId="2" xfId="4" quotePrefix="1" applyNumberFormat="1" applyFont="1" applyFill="1" applyBorder="1" applyAlignment="1">
      <alignment horizontal="center" vertical="top"/>
    </xf>
    <xf numFmtId="4" fontId="15" fillId="0" borderId="2" xfId="4" applyNumberFormat="1" applyFont="1" applyFill="1" applyBorder="1" applyAlignment="1">
      <alignment horizontal="center" vertical="top"/>
    </xf>
    <xf numFmtId="40" fontId="15" fillId="0" borderId="3" xfId="4" applyNumberFormat="1" applyFont="1" applyFill="1" applyBorder="1" applyAlignment="1">
      <alignment horizontal="center" vertical="top"/>
    </xf>
    <xf numFmtId="4" fontId="16" fillId="0" borderId="0" xfId="4" applyNumberFormat="1" applyFont="1" applyBorder="1" applyAlignment="1">
      <alignment vertical="top" wrapText="1"/>
    </xf>
    <xf numFmtId="0" fontId="10" fillId="0" borderId="0" xfId="4" applyFont="1" applyBorder="1"/>
    <xf numFmtId="0" fontId="17" fillId="0" borderId="0" xfId="4" applyFont="1"/>
    <xf numFmtId="0" fontId="1" fillId="0" borderId="0" xfId="4" applyFont="1" applyAlignment="1"/>
    <xf numFmtId="0" fontId="10" fillId="0" borderId="0" xfId="4" applyFont="1" applyBorder="1" applyAlignment="1"/>
    <xf numFmtId="166" fontId="15" fillId="0" borderId="2" xfId="4" applyNumberFormat="1" applyFont="1" applyFill="1" applyBorder="1" applyAlignment="1">
      <alignment horizontal="center" vertical="top"/>
    </xf>
    <xf numFmtId="165" fontId="15" fillId="0" borderId="2" xfId="4" applyNumberFormat="1" applyFont="1" applyBorder="1" applyAlignment="1">
      <alignment horizontal="center" vertical="top"/>
    </xf>
    <xf numFmtId="0" fontId="15" fillId="0" borderId="4" xfId="4" applyFont="1" applyBorder="1" applyAlignment="1">
      <alignment vertical="top" wrapText="1"/>
    </xf>
    <xf numFmtId="166" fontId="15" fillId="0" borderId="2" xfId="4" applyNumberFormat="1" applyFont="1" applyBorder="1" applyAlignment="1">
      <alignment horizontal="center" vertical="top"/>
    </xf>
    <xf numFmtId="4" fontId="15" fillId="0" borderId="2" xfId="4" applyNumberFormat="1" applyFont="1" applyBorder="1" applyAlignment="1">
      <alignment horizontal="center" vertical="top"/>
    </xf>
    <xf numFmtId="40" fontId="15" fillId="0" borderId="3" xfId="4" applyNumberFormat="1" applyFont="1" applyBorder="1" applyAlignment="1">
      <alignment horizontal="center" vertical="top"/>
    </xf>
    <xf numFmtId="4" fontId="10" fillId="0" borderId="5" xfId="4" applyNumberFormat="1" applyFont="1" applyBorder="1" applyAlignment="1">
      <alignment horizontal="center"/>
    </xf>
    <xf numFmtId="165" fontId="15" fillId="0" borderId="0" xfId="4" applyNumberFormat="1" applyFont="1" applyBorder="1" applyAlignment="1">
      <alignment horizontal="center" vertical="top"/>
    </xf>
    <xf numFmtId="0" fontId="15" fillId="0" borderId="0" xfId="4" applyFont="1" applyBorder="1" applyAlignment="1">
      <alignment vertical="top" wrapText="1"/>
    </xf>
    <xf numFmtId="4" fontId="15" fillId="0" borderId="6" xfId="4" applyNumberFormat="1" applyFont="1" applyBorder="1" applyAlignment="1">
      <alignment horizontal="center" vertical="top"/>
    </xf>
    <xf numFmtId="40" fontId="15" fillId="0" borderId="2" xfId="4" applyNumberFormat="1" applyFont="1" applyBorder="1" applyAlignment="1">
      <alignment horizontal="center" vertical="top"/>
    </xf>
    <xf numFmtId="4" fontId="11" fillId="0" borderId="0" xfId="4" applyNumberFormat="1" applyFont="1" applyBorder="1" applyAlignment="1">
      <alignment horizontal="left" vertical="top" wrapText="1"/>
    </xf>
    <xf numFmtId="0" fontId="18" fillId="0" borderId="0" xfId="4" applyFont="1" applyBorder="1" applyAlignment="1">
      <alignment vertical="top"/>
    </xf>
    <xf numFmtId="0" fontId="14" fillId="0" borderId="0" xfId="4" applyFont="1" applyBorder="1" applyAlignment="1"/>
    <xf numFmtId="4" fontId="11" fillId="0" borderId="0" xfId="4" applyNumberFormat="1" applyFont="1" applyBorder="1" applyAlignment="1">
      <alignment horizontal="center" vertical="top"/>
    </xf>
    <xf numFmtId="0" fontId="11" fillId="0" borderId="0" xfId="4" applyFont="1" applyBorder="1" applyAlignment="1">
      <alignment horizontal="left" vertical="top" wrapText="1"/>
    </xf>
    <xf numFmtId="2" fontId="19" fillId="3" borderId="0" xfId="4" applyNumberFormat="1" applyFont="1" applyFill="1" applyBorder="1" applyAlignment="1"/>
    <xf numFmtId="2" fontId="19" fillId="3" borderId="4" xfId="4" applyNumberFormat="1" applyFont="1" applyFill="1" applyBorder="1" applyAlignment="1"/>
    <xf numFmtId="0" fontId="19" fillId="4" borderId="7" xfId="4" applyFont="1" applyFill="1" applyBorder="1" applyAlignment="1">
      <alignment horizontal="center"/>
    </xf>
    <xf numFmtId="0" fontId="19" fillId="4" borderId="3" xfId="4" applyFont="1" applyFill="1" applyBorder="1" applyAlignment="1">
      <alignment horizontal="center"/>
    </xf>
    <xf numFmtId="0" fontId="19" fillId="4" borderId="4" xfId="4" applyFont="1" applyFill="1" applyBorder="1" applyAlignment="1">
      <alignment horizontal="center"/>
    </xf>
    <xf numFmtId="0" fontId="20" fillId="0" borderId="2" xfId="4" applyFont="1" applyBorder="1"/>
    <xf numFmtId="2" fontId="19" fillId="3" borderId="7" xfId="4" applyNumberFormat="1" applyFont="1" applyFill="1" applyBorder="1" applyAlignment="1"/>
    <xf numFmtId="0" fontId="19" fillId="5" borderId="2" xfId="4" applyFont="1" applyFill="1" applyBorder="1" applyAlignment="1">
      <alignment horizontal="center"/>
    </xf>
    <xf numFmtId="0" fontId="9" fillId="0" borderId="0" xfId="4" applyFont="1" applyBorder="1" applyAlignment="1">
      <alignment horizontal="center" vertical="top"/>
    </xf>
    <xf numFmtId="0" fontId="20" fillId="6" borderId="5" xfId="4" applyFont="1" applyFill="1" applyBorder="1" applyAlignment="1">
      <alignment horizontal="right"/>
    </xf>
    <xf numFmtId="0" fontId="21" fillId="6" borderId="0" xfId="4" applyFont="1" applyFill="1" applyBorder="1"/>
    <xf numFmtId="0" fontId="20" fillId="0" borderId="0" xfId="4" applyFont="1" applyBorder="1"/>
    <xf numFmtId="0" fontId="20" fillId="0" borderId="8" xfId="4" applyFont="1" applyBorder="1"/>
    <xf numFmtId="0" fontId="20" fillId="0" borderId="0" xfId="4" applyFont="1" applyBorder="1" applyAlignment="1">
      <alignment horizontal="right"/>
    </xf>
    <xf numFmtId="0" fontId="20" fillId="0" borderId="0" xfId="4" applyFont="1" applyFill="1" applyBorder="1"/>
    <xf numFmtId="0" fontId="22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right"/>
    </xf>
    <xf numFmtId="0" fontId="10" fillId="0" borderId="0" xfId="5" applyNumberFormat="1" applyFont="1" applyBorder="1" applyAlignment="1">
      <alignment horizontal="center"/>
    </xf>
    <xf numFmtId="0" fontId="10" fillId="0" borderId="0" xfId="5" applyFont="1" applyBorder="1" applyAlignment="1"/>
    <xf numFmtId="0" fontId="20" fillId="0" borderId="5" xfId="4" applyFont="1" applyBorder="1" applyAlignment="1">
      <alignment horizontal="right"/>
    </xf>
    <xf numFmtId="40" fontId="20" fillId="7" borderId="0" xfId="4" applyNumberFormat="1" applyFont="1" applyFill="1" applyBorder="1"/>
    <xf numFmtId="40" fontId="20" fillId="0" borderId="0" xfId="4" applyNumberFormat="1" applyFont="1" applyBorder="1"/>
    <xf numFmtId="40" fontId="20" fillId="0" borderId="0" xfId="4" applyNumberFormat="1" applyFont="1" applyFill="1" applyBorder="1"/>
    <xf numFmtId="0" fontId="24" fillId="0" borderId="12" xfId="5" applyFont="1" applyBorder="1" applyAlignment="1">
      <alignment horizontal="center"/>
    </xf>
    <xf numFmtId="167" fontId="25" fillId="6" borderId="0" xfId="4" applyNumberFormat="1" applyFont="1" applyFill="1" applyBorder="1"/>
    <xf numFmtId="167" fontId="20" fillId="0" borderId="0" xfId="4" applyNumberFormat="1" applyFont="1" applyBorder="1"/>
    <xf numFmtId="0" fontId="20" fillId="0" borderId="0" xfId="4" applyNumberFormat="1" applyFont="1" applyBorder="1"/>
    <xf numFmtId="167" fontId="20" fillId="0" borderId="0" xfId="4" applyNumberFormat="1" applyFont="1" applyFill="1" applyBorder="1"/>
    <xf numFmtId="0" fontId="24" fillId="0" borderId="16" xfId="5" applyFont="1" applyBorder="1" applyAlignment="1">
      <alignment horizontal="center"/>
    </xf>
    <xf numFmtId="0" fontId="20" fillId="0" borderId="5" xfId="4" applyFont="1" applyBorder="1"/>
    <xf numFmtId="167" fontId="26" fillId="0" borderId="0" xfId="4" applyNumberFormat="1" applyFont="1" applyFill="1" applyBorder="1"/>
    <xf numFmtId="14" fontId="26" fillId="0" borderId="0" xfId="4" applyNumberFormat="1" applyFont="1" applyBorder="1"/>
    <xf numFmtId="0" fontId="14" fillId="0" borderId="19" xfId="4" applyFont="1" applyFill="1" applyBorder="1"/>
    <xf numFmtId="0" fontId="27" fillId="0" borderId="20" xfId="4" applyFont="1" applyFill="1" applyBorder="1"/>
    <xf numFmtId="0" fontId="27" fillId="0" borderId="7" xfId="5" applyNumberFormat="1" applyFont="1" applyFill="1" applyBorder="1" applyAlignment="1">
      <alignment horizontal="center"/>
    </xf>
    <xf numFmtId="0" fontId="27" fillId="0" borderId="23" xfId="5" applyFont="1" applyBorder="1" applyAlignment="1"/>
    <xf numFmtId="7" fontId="27" fillId="0" borderId="24" xfId="1" applyNumberFormat="1" applyFont="1" applyBorder="1"/>
    <xf numFmtId="0" fontId="20" fillId="0" borderId="5" xfId="4" applyFont="1" applyBorder="1" applyAlignment="1">
      <alignment horizontal="left"/>
    </xf>
    <xf numFmtId="168" fontId="20" fillId="0" borderId="0" xfId="3" applyNumberFormat="1" applyFont="1" applyBorder="1"/>
    <xf numFmtId="39" fontId="20" fillId="0" borderId="0" xfId="2" applyNumberFormat="1" applyFont="1" applyBorder="1"/>
    <xf numFmtId="0" fontId="20" fillId="0" borderId="4" xfId="4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2" xfId="4" applyFont="1" applyBorder="1" applyAlignment="1">
      <alignment horizontal="center"/>
    </xf>
    <xf numFmtId="0" fontId="14" fillId="0" borderId="19" xfId="4" applyFont="1" applyBorder="1"/>
    <xf numFmtId="0" fontId="27" fillId="0" borderId="20" xfId="4" applyFont="1" applyBorder="1"/>
    <xf numFmtId="0" fontId="27" fillId="0" borderId="7" xfId="5" applyNumberFormat="1" applyFont="1" applyBorder="1" applyAlignment="1">
      <alignment horizontal="center"/>
    </xf>
    <xf numFmtId="0" fontId="27" fillId="0" borderId="25" xfId="5" applyFont="1" applyBorder="1" applyAlignment="1"/>
    <xf numFmtId="39" fontId="28" fillId="0" borderId="0" xfId="2" applyNumberFormat="1" applyFont="1" applyBorder="1"/>
    <xf numFmtId="0" fontId="26" fillId="0" borderId="6" xfId="4" applyFont="1" applyBorder="1" applyAlignment="1">
      <alignment horizontal="center"/>
    </xf>
    <xf numFmtId="0" fontId="26" fillId="0" borderId="26" xfId="4" applyFont="1" applyBorder="1" applyAlignment="1">
      <alignment horizontal="center"/>
    </xf>
    <xf numFmtId="44" fontId="20" fillId="0" borderId="0" xfId="2" applyFont="1" applyBorder="1"/>
    <xf numFmtId="44" fontId="20" fillId="0" borderId="27" xfId="2" applyFont="1" applyBorder="1"/>
    <xf numFmtId="10" fontId="20" fillId="0" borderId="0" xfId="3" applyNumberFormat="1" applyFont="1" applyBorder="1"/>
    <xf numFmtId="0" fontId="14" fillId="0" borderId="0" xfId="4" applyFont="1"/>
    <xf numFmtId="0" fontId="20" fillId="0" borderId="17" xfId="4" applyFont="1" applyBorder="1"/>
    <xf numFmtId="10" fontId="28" fillId="7" borderId="30" xfId="3" applyNumberFormat="1" applyFont="1" applyFill="1" applyBorder="1" applyAlignment="1">
      <alignment horizontal="right"/>
    </xf>
    <xf numFmtId="39" fontId="20" fillId="0" borderId="30" xfId="2" applyNumberFormat="1" applyFont="1" applyBorder="1"/>
    <xf numFmtId="0" fontId="20" fillId="0" borderId="30" xfId="4" applyFont="1" applyFill="1" applyBorder="1"/>
    <xf numFmtId="39" fontId="20" fillId="0" borderId="31" xfId="4" applyNumberFormat="1" applyFont="1" applyFill="1" applyBorder="1"/>
    <xf numFmtId="0" fontId="20" fillId="0" borderId="18" xfId="4" applyFont="1" applyFill="1" applyBorder="1"/>
    <xf numFmtId="0" fontId="20" fillId="0" borderId="30" xfId="4" applyFont="1" applyBorder="1"/>
    <xf numFmtId="10" fontId="20" fillId="0" borderId="30" xfId="3" applyNumberFormat="1" applyFont="1" applyBorder="1"/>
    <xf numFmtId="39" fontId="20" fillId="0" borderId="32" xfId="4" applyNumberFormat="1" applyFont="1" applyFill="1" applyBorder="1"/>
    <xf numFmtId="49" fontId="27" fillId="0" borderId="33" xfId="5" applyNumberFormat="1" applyFont="1" applyBorder="1" applyAlignment="1">
      <alignment horizontal="left"/>
    </xf>
    <xf numFmtId="49" fontId="27" fillId="0" borderId="34" xfId="5" applyNumberFormat="1" applyFont="1" applyBorder="1" applyAlignment="1">
      <alignment horizontal="left"/>
    </xf>
    <xf numFmtId="49" fontId="27" fillId="0" borderId="33" xfId="5" applyNumberFormat="1" applyFont="1" applyBorder="1" applyAlignment="1"/>
    <xf numFmtId="49" fontId="27" fillId="0" borderId="34" xfId="5" applyNumberFormat="1" applyFont="1" applyBorder="1" applyAlignment="1"/>
    <xf numFmtId="0" fontId="27" fillId="0" borderId="35" xfId="5" applyFont="1" applyBorder="1" applyAlignment="1">
      <alignment horizontal="center"/>
    </xf>
    <xf numFmtId="7" fontId="27" fillId="0" borderId="36" xfId="1" applyNumberFormat="1" applyFont="1" applyBorder="1"/>
    <xf numFmtId="39" fontId="10" fillId="0" borderId="0" xfId="4" applyNumberFormat="1" applyFont="1"/>
    <xf numFmtId="49" fontId="27" fillId="0" borderId="0" xfId="5" applyNumberFormat="1" applyFont="1" applyBorder="1" applyAlignment="1">
      <alignment horizontal="left"/>
    </xf>
    <xf numFmtId="49" fontId="27" fillId="0" borderId="0" xfId="5" applyNumberFormat="1" applyFont="1" applyBorder="1"/>
    <xf numFmtId="0" fontId="27" fillId="0" borderId="0" xfId="5" applyFont="1" applyBorder="1" applyAlignment="1"/>
    <xf numFmtId="0" fontId="27" fillId="0" borderId="11" xfId="5" applyFont="1" applyBorder="1" applyAlignment="1">
      <alignment horizontal="right"/>
    </xf>
    <xf numFmtId="7" fontId="27" fillId="0" borderId="37" xfId="1" applyNumberFormat="1" applyFont="1" applyBorder="1"/>
    <xf numFmtId="10" fontId="20" fillId="7" borderId="0" xfId="3" applyNumberFormat="1" applyFont="1" applyFill="1" applyBorder="1"/>
    <xf numFmtId="4" fontId="20" fillId="7" borderId="0" xfId="4" applyNumberFormat="1" applyFont="1" applyFill="1" applyBorder="1"/>
    <xf numFmtId="4" fontId="20" fillId="0" borderId="0" xfId="4" applyNumberFormat="1" applyFont="1" applyBorder="1"/>
    <xf numFmtId="0" fontId="10" fillId="0" borderId="0" xfId="4" applyFont="1" applyBorder="1" applyAlignment="1">
      <alignment horizontal="center" wrapText="1"/>
    </xf>
    <xf numFmtId="4" fontId="20" fillId="0" borderId="0" xfId="4" applyNumberFormat="1" applyFont="1" applyFill="1" applyBorder="1"/>
    <xf numFmtId="0" fontId="29" fillId="0" borderId="0" xfId="4" applyFont="1"/>
    <xf numFmtId="7" fontId="29" fillId="0" borderId="0" xfId="4" applyNumberFormat="1" applyFont="1" applyAlignment="1"/>
    <xf numFmtId="7" fontId="10" fillId="0" borderId="0" xfId="4" applyNumberFormat="1" applyFont="1"/>
    <xf numFmtId="0" fontId="30" fillId="0" borderId="0" xfId="4" applyFont="1" applyBorder="1"/>
    <xf numFmtId="39" fontId="10" fillId="0" borderId="0" xfId="4" applyNumberFormat="1" applyFont="1" applyBorder="1"/>
    <xf numFmtId="0" fontId="30" fillId="0" borderId="0" xfId="4" applyFont="1" applyBorder="1" applyAlignment="1">
      <alignment horizontal="left" vertical="top"/>
    </xf>
    <xf numFmtId="0" fontId="31" fillId="0" borderId="0" xfId="4" applyFont="1" applyBorder="1" applyAlignment="1">
      <alignment horizontal="center" vertical="top" wrapText="1"/>
    </xf>
    <xf numFmtId="0" fontId="32" fillId="0" borderId="0" xfId="4" applyFont="1" applyBorder="1" applyAlignment="1">
      <alignment vertical="top" wrapText="1"/>
    </xf>
    <xf numFmtId="0" fontId="30" fillId="0" borderId="0" xfId="4" applyFont="1" applyBorder="1" applyAlignment="1">
      <alignment wrapText="1"/>
    </xf>
    <xf numFmtId="0" fontId="32" fillId="0" borderId="0" xfId="4" applyFont="1" applyBorder="1" applyAlignment="1">
      <alignment wrapText="1"/>
    </xf>
    <xf numFmtId="0" fontId="9" fillId="0" borderId="0" xfId="4" applyFont="1" applyBorder="1"/>
    <xf numFmtId="14" fontId="9" fillId="0" borderId="7" xfId="4" applyNumberFormat="1" applyFont="1" applyBorder="1" applyAlignment="1">
      <alignment horizontal="left"/>
    </xf>
    <xf numFmtId="0" fontId="9" fillId="0" borderId="7" xfId="4" applyFont="1" applyBorder="1" applyAlignment="1"/>
    <xf numFmtId="0" fontId="33" fillId="0" borderId="0" xfId="4" applyFont="1" applyBorder="1" applyAlignment="1">
      <alignment wrapText="1"/>
    </xf>
    <xf numFmtId="0" fontId="9" fillId="0" borderId="7" xfId="4" applyFont="1" applyBorder="1" applyAlignment="1">
      <alignment horizontal="left"/>
    </xf>
    <xf numFmtId="0" fontId="34" fillId="0" borderId="0" xfId="4" applyFont="1" applyBorder="1"/>
    <xf numFmtId="14" fontId="34" fillId="0" borderId="0" xfId="4" applyNumberFormat="1" applyFont="1" applyAlignment="1">
      <alignment horizontal="left"/>
    </xf>
    <xf numFmtId="0" fontId="12" fillId="2" borderId="0" xfId="0" applyFont="1" applyFill="1" applyBorder="1" applyAlignment="1">
      <alignment horizontal="center" wrapText="1"/>
    </xf>
    <xf numFmtId="14" fontId="9" fillId="0" borderId="30" xfId="4" applyNumberFormat="1" applyFont="1" applyBorder="1" applyAlignment="1">
      <alignment horizontal="left"/>
    </xf>
    <xf numFmtId="0" fontId="9" fillId="0" borderId="30" xfId="4" applyFont="1" applyBorder="1" applyAlignment="1">
      <alignment horizontal="left"/>
    </xf>
    <xf numFmtId="0" fontId="10" fillId="4" borderId="0" xfId="4" applyFont="1" applyFill="1" applyAlignment="1">
      <alignment horizontal="center"/>
    </xf>
    <xf numFmtId="0" fontId="27" fillId="0" borderId="20" xfId="5" applyFont="1" applyBorder="1" applyAlignment="1">
      <alignment horizontal="left"/>
    </xf>
    <xf numFmtId="0" fontId="27" fillId="0" borderId="7" xfId="5" applyFont="1" applyBorder="1" applyAlignment="1">
      <alignment horizontal="left"/>
    </xf>
    <xf numFmtId="0" fontId="22" fillId="0" borderId="0" xfId="4" applyFont="1" applyBorder="1" applyAlignment="1">
      <alignment horizontal="center" wrapText="1"/>
    </xf>
    <xf numFmtId="169" fontId="29" fillId="0" borderId="0" xfId="2" applyNumberFormat="1" applyFont="1" applyAlignment="1">
      <alignment horizontal="left"/>
    </xf>
    <xf numFmtId="0" fontId="35" fillId="0" borderId="0" xfId="4" applyFont="1" applyBorder="1" applyAlignment="1">
      <alignment horizontal="left" vertical="top" wrapText="1"/>
    </xf>
    <xf numFmtId="0" fontId="9" fillId="0" borderId="7" xfId="4" applyFont="1" applyBorder="1" applyAlignment="1">
      <alignment horizontal="right"/>
    </xf>
    <xf numFmtId="39" fontId="10" fillId="0" borderId="29" xfId="4" applyNumberFormat="1" applyFont="1" applyBorder="1" applyAlignment="1">
      <alignment horizontal="center" wrapText="1"/>
    </xf>
    <xf numFmtId="39" fontId="10" fillId="0" borderId="8" xfId="4" applyNumberFormat="1" applyFont="1" applyBorder="1" applyAlignment="1">
      <alignment horizontal="center" wrapText="1"/>
    </xf>
    <xf numFmtId="39" fontId="10" fillId="0" borderId="18" xfId="4" applyNumberFormat="1" applyFont="1" applyBorder="1" applyAlignment="1">
      <alignment horizontal="center" wrapText="1"/>
    </xf>
    <xf numFmtId="0" fontId="9" fillId="0" borderId="0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center" wrapText="1"/>
    </xf>
    <xf numFmtId="0" fontId="10" fillId="0" borderId="17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0" fontId="10" fillId="0" borderId="18" xfId="4" applyFont="1" applyBorder="1" applyAlignment="1">
      <alignment horizontal="center" wrapText="1"/>
    </xf>
    <xf numFmtId="0" fontId="24" fillId="0" borderId="9" xfId="5" applyFont="1" applyBorder="1" applyAlignment="1">
      <alignment horizontal="center"/>
    </xf>
    <xf numFmtId="0" fontId="24" fillId="0" borderId="10" xfId="5" applyFont="1" applyBorder="1" applyAlignment="1">
      <alignment horizontal="center"/>
    </xf>
    <xf numFmtId="0" fontId="24" fillId="0" borderId="11" xfId="5" applyFont="1" applyBorder="1" applyAlignment="1">
      <alignment horizontal="center"/>
    </xf>
    <xf numFmtId="0" fontId="24" fillId="0" borderId="13" xfId="5" applyFont="1" applyBorder="1" applyAlignment="1">
      <alignment horizontal="center"/>
    </xf>
    <xf numFmtId="0" fontId="24" fillId="0" borderId="14" xfId="5" applyFont="1" applyBorder="1" applyAlignment="1">
      <alignment horizontal="center"/>
    </xf>
    <xf numFmtId="0" fontId="24" fillId="0" borderId="15" xfId="5" applyFont="1" applyBorder="1" applyAlignment="1">
      <alignment horizontal="center"/>
    </xf>
    <xf numFmtId="0" fontId="27" fillId="0" borderId="21" xfId="5" applyFont="1" applyFill="1" applyBorder="1" applyAlignment="1">
      <alignment horizontal="left"/>
    </xf>
    <xf numFmtId="0" fontId="27" fillId="0" borderId="22" xfId="5" applyFont="1" applyFill="1" applyBorder="1" applyAlignment="1">
      <alignment horizontal="left"/>
    </xf>
    <xf numFmtId="39" fontId="10" fillId="0" borderId="28" xfId="4" applyNumberFormat="1" applyFont="1" applyBorder="1" applyAlignment="1">
      <alignment horizontal="center" wrapText="1"/>
    </xf>
    <xf numFmtId="39" fontId="10" fillId="0" borderId="5" xfId="4" applyNumberFormat="1" applyFont="1" applyBorder="1" applyAlignment="1">
      <alignment horizontal="center" wrapText="1"/>
    </xf>
    <xf numFmtId="39" fontId="10" fillId="0" borderId="17" xfId="4" applyNumberFormat="1" applyFont="1" applyBorder="1" applyAlignment="1">
      <alignment horizontal="center" wrapText="1"/>
    </xf>
    <xf numFmtId="0" fontId="2" fillId="0" borderId="0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NumberFormat="1" applyFont="1" applyAlignment="1">
      <alignment horizontal="left" wrapText="1"/>
    </xf>
    <xf numFmtId="164" fontId="9" fillId="0" borderId="0" xfId="0" applyNumberFormat="1" applyFont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_Jail Project Budget Amendments&amp; Line Items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26</xdr:row>
      <xdr:rowOff>89647</xdr:rowOff>
    </xdr:from>
    <xdr:to>
      <xdr:col>10</xdr:col>
      <xdr:colOff>616324</xdr:colOff>
      <xdr:row>28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4809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showGridLines="0" tabSelected="1" view="pageBreakPreview" topLeftCell="A16" zoomScale="85" zoomScaleNormal="85" zoomScaleSheetLayoutView="85" workbookViewId="0">
      <selection activeCell="A49" sqref="A49:H49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7109375" style="2" hidden="1" customWidth="1"/>
    <col min="18" max="18" width="15.7109375" style="2" hidden="1" customWidth="1"/>
    <col min="19" max="19" width="4.7109375" style="2" hidden="1" customWidth="1"/>
    <col min="20" max="20" width="11.71093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"/>
      <c r="K1" s="1"/>
      <c r="L1" s="1"/>
    </row>
    <row r="2" spans="1:20" ht="22.5" x14ac:dyDescent="0.3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"/>
      <c r="K2" s="1"/>
      <c r="L2" s="1"/>
    </row>
    <row r="3" spans="1:20" ht="20.25" x14ac:dyDescent="0.3">
      <c r="A3" s="177" t="s">
        <v>2</v>
      </c>
      <c r="B3" s="177"/>
      <c r="C3" s="177"/>
      <c r="D3" s="177"/>
      <c r="E3" s="177"/>
      <c r="F3" s="177"/>
      <c r="G3" s="177"/>
      <c r="H3" s="177"/>
      <c r="I3" s="177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78" t="s">
        <v>3</v>
      </c>
      <c r="B5" s="178"/>
      <c r="C5" s="178"/>
      <c r="D5" s="178"/>
      <c r="E5" s="178"/>
      <c r="F5" s="178"/>
      <c r="G5" s="178"/>
      <c r="H5" s="178"/>
      <c r="I5" s="4"/>
      <c r="J5" s="4"/>
      <c r="K5" s="4"/>
      <c r="L5" s="4"/>
    </row>
    <row r="6" spans="1:20" s="5" customFormat="1" ht="15.75" x14ac:dyDescent="0.25">
      <c r="A6" s="178"/>
      <c r="B6" s="178"/>
      <c r="C6" s="178"/>
      <c r="D6" s="178"/>
      <c r="E6" s="178"/>
      <c r="F6" s="178"/>
      <c r="G6" s="178"/>
      <c r="H6" s="178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79">
        <v>44600</v>
      </c>
      <c r="C10" s="179"/>
      <c r="D10" s="179"/>
      <c r="E10" s="179"/>
      <c r="G10" s="10" t="s">
        <v>9</v>
      </c>
      <c r="H10" s="11">
        <v>84537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5"/>
    </row>
    <row r="13" spans="1:20" s="7" customFormat="1" ht="18.75" customHeight="1" x14ac:dyDescent="0.25">
      <c r="A13" s="159" t="s">
        <v>56</v>
      </c>
      <c r="B13" s="159"/>
      <c r="C13" s="159"/>
      <c r="D13" s="159"/>
      <c r="E13" s="159"/>
      <c r="F13" s="159"/>
      <c r="G13" s="159"/>
      <c r="H13" s="159"/>
      <c r="I13" s="159"/>
      <c r="J13" s="6"/>
      <c r="K13" s="6"/>
      <c r="M13" s="6"/>
      <c r="O13" s="6"/>
      <c r="P13" s="15"/>
      <c r="Q13" s="6"/>
      <c r="R13" s="6"/>
      <c r="S13" s="6"/>
      <c r="T13" s="6"/>
    </row>
    <row r="14" spans="1:20" s="7" customFormat="1" ht="18" x14ac:dyDescent="0.25">
      <c r="A14" s="159" t="s">
        <v>57</v>
      </c>
      <c r="B14" s="159"/>
      <c r="C14" s="159"/>
      <c r="D14" s="159"/>
      <c r="E14" s="159"/>
      <c r="F14" s="159"/>
      <c r="G14" s="159"/>
      <c r="H14" s="159"/>
      <c r="I14" s="159"/>
      <c r="J14" s="6"/>
      <c r="K14" s="6"/>
      <c r="M14" s="6"/>
      <c r="O14" s="6"/>
      <c r="P14" s="15"/>
      <c r="Q14" s="6"/>
      <c r="R14" s="6"/>
      <c r="S14" s="6"/>
      <c r="T14" s="6"/>
    </row>
    <row r="15" spans="1:20" s="7" customFormat="1" ht="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20" customFormat="1" ht="54.75" customHeight="1" x14ac:dyDescent="0.2">
      <c r="A16" s="17" t="s">
        <v>11</v>
      </c>
      <c r="B16" s="17" t="s">
        <v>12</v>
      </c>
      <c r="C16" s="17" t="s">
        <v>13</v>
      </c>
      <c r="D16" s="17" t="s">
        <v>14</v>
      </c>
      <c r="E16" s="17" t="s">
        <v>62</v>
      </c>
      <c r="F16" s="146" t="s">
        <v>51</v>
      </c>
      <c r="G16" s="146" t="s">
        <v>52</v>
      </c>
      <c r="H16" s="17" t="s">
        <v>15</v>
      </c>
      <c r="I16" s="18"/>
      <c r="J16" s="19"/>
      <c r="K16" s="19"/>
    </row>
    <row r="17" spans="1:20" s="7" customFormat="1" ht="16.5" x14ac:dyDescent="0.25">
      <c r="A17" s="21">
        <v>1100</v>
      </c>
      <c r="B17" s="22" t="s">
        <v>61</v>
      </c>
      <c r="C17" s="23">
        <v>3</v>
      </c>
      <c r="D17" s="24">
        <v>116</v>
      </c>
      <c r="E17" s="25" t="s">
        <v>63</v>
      </c>
      <c r="F17" s="26">
        <v>1000</v>
      </c>
      <c r="G17" s="26">
        <v>2000</v>
      </c>
      <c r="H17" s="27">
        <f>G17-F17</f>
        <v>1000</v>
      </c>
      <c r="I17" s="28"/>
      <c r="K17" s="29"/>
      <c r="R17" s="30"/>
      <c r="S17" s="30"/>
      <c r="T17" s="30"/>
    </row>
    <row r="18" spans="1:20" s="7" customFormat="1" ht="16.5" x14ac:dyDescent="0.25">
      <c r="A18" s="21"/>
      <c r="B18" s="22"/>
      <c r="C18" s="23"/>
      <c r="D18" s="24"/>
      <c r="E18" s="25"/>
      <c r="F18" s="26"/>
      <c r="G18" s="26"/>
      <c r="H18" s="27"/>
      <c r="I18" s="28"/>
      <c r="K18" s="29"/>
      <c r="R18" s="30"/>
      <c r="S18" s="30"/>
      <c r="T18" s="30"/>
    </row>
    <row r="19" spans="1:20" s="7" customFormat="1" ht="16.5" x14ac:dyDescent="0.25">
      <c r="A19" s="21"/>
      <c r="B19" s="22"/>
      <c r="C19" s="23"/>
      <c r="D19" s="24"/>
      <c r="E19" s="25"/>
      <c r="F19" s="26"/>
      <c r="G19" s="26"/>
      <c r="H19" s="27"/>
      <c r="I19" s="28"/>
      <c r="K19" s="29"/>
      <c r="R19" s="30"/>
      <c r="S19" s="30"/>
      <c r="T19" s="30"/>
    </row>
    <row r="20" spans="1:20" s="7" customFormat="1" ht="16.5" x14ac:dyDescent="0.25">
      <c r="A20" s="21"/>
      <c r="B20" s="22"/>
      <c r="C20" s="23"/>
      <c r="D20" s="24"/>
      <c r="E20" s="25"/>
      <c r="F20" s="26"/>
      <c r="G20" s="26"/>
      <c r="H20" s="27"/>
      <c r="I20" s="28"/>
      <c r="K20" s="29"/>
      <c r="R20" s="30"/>
      <c r="S20" s="30"/>
      <c r="T20" s="30"/>
    </row>
    <row r="21" spans="1:20" s="7" customFormat="1" ht="16.5" x14ac:dyDescent="0.25">
      <c r="A21" s="21"/>
      <c r="B21" s="22"/>
      <c r="C21" s="23"/>
      <c r="D21" s="24"/>
      <c r="E21" s="25"/>
      <c r="F21" s="26"/>
      <c r="G21" s="26"/>
      <c r="H21" s="27"/>
      <c r="I21" s="28"/>
      <c r="K21" s="31"/>
      <c r="L21" s="29"/>
      <c r="R21" s="30"/>
      <c r="S21" s="30"/>
      <c r="T21" s="30"/>
    </row>
    <row r="22" spans="1:20" s="7" customFormat="1" ht="16.5" x14ac:dyDescent="0.25">
      <c r="A22" s="21"/>
      <c r="B22" s="22"/>
      <c r="C22" s="23"/>
      <c r="D22" s="24"/>
      <c r="E22" s="25"/>
      <c r="F22" s="26"/>
      <c r="G22" s="26"/>
      <c r="H22" s="27"/>
      <c r="I22" s="28"/>
      <c r="K22" s="31"/>
      <c r="L22" s="29"/>
      <c r="R22" s="30"/>
      <c r="S22" s="30"/>
      <c r="T22" s="30"/>
    </row>
    <row r="23" spans="1:20" s="7" customFormat="1" ht="16.5" x14ac:dyDescent="0.25">
      <c r="A23" s="21"/>
      <c r="B23" s="22"/>
      <c r="C23" s="23"/>
      <c r="D23" s="24"/>
      <c r="E23" s="25"/>
      <c r="F23" s="26"/>
      <c r="G23" s="26"/>
      <c r="H23" s="27"/>
      <c r="I23" s="28"/>
      <c r="J23" s="32" t="s">
        <v>16</v>
      </c>
      <c r="K23" s="31"/>
      <c r="L23" s="29"/>
      <c r="R23" s="30"/>
      <c r="S23" s="30"/>
      <c r="T23" s="30"/>
    </row>
    <row r="24" spans="1:20" s="7" customFormat="1" ht="16.5" x14ac:dyDescent="0.25">
      <c r="A24" s="21"/>
      <c r="B24" s="22"/>
      <c r="C24" s="23"/>
      <c r="D24" s="24"/>
      <c r="E24" s="25"/>
      <c r="F24" s="26"/>
      <c r="G24" s="26"/>
      <c r="H24" s="27"/>
      <c r="I24" s="28"/>
      <c r="J24" s="32"/>
      <c r="K24" s="31"/>
      <c r="L24" s="29"/>
      <c r="R24" s="30"/>
      <c r="S24" s="30"/>
      <c r="T24" s="30"/>
    </row>
    <row r="25" spans="1:20" s="7" customFormat="1" ht="16.5" x14ac:dyDescent="0.25">
      <c r="A25" s="21"/>
      <c r="B25" s="22"/>
      <c r="C25" s="23"/>
      <c r="D25" s="24"/>
      <c r="E25" s="25"/>
      <c r="F25" s="26"/>
      <c r="G25" s="26"/>
      <c r="H25" s="27"/>
      <c r="I25" s="28"/>
      <c r="J25" s="29" t="s">
        <v>17</v>
      </c>
      <c r="R25" s="30"/>
      <c r="S25" s="30"/>
      <c r="T25" s="30"/>
    </row>
    <row r="26" spans="1:20" s="7" customFormat="1" ht="16.5" x14ac:dyDescent="0.25">
      <c r="A26" s="21"/>
      <c r="B26" s="22"/>
      <c r="C26" s="23"/>
      <c r="D26" s="22"/>
      <c r="E26" s="33"/>
      <c r="F26" s="26"/>
      <c r="G26" s="26"/>
      <c r="H26" s="27"/>
      <c r="I26" s="28"/>
      <c r="J26" s="29" t="s">
        <v>18</v>
      </c>
      <c r="R26" s="30"/>
      <c r="S26" s="30"/>
      <c r="T26" s="30"/>
    </row>
    <row r="27" spans="1:20" s="7" customFormat="1" ht="16.5" x14ac:dyDescent="0.25">
      <c r="A27" s="34"/>
      <c r="B27" s="35"/>
      <c r="C27" s="23"/>
      <c r="D27" s="35"/>
      <c r="E27" s="36"/>
      <c r="F27" s="37"/>
      <c r="G27" s="37"/>
      <c r="H27" s="38"/>
      <c r="I27" s="28"/>
      <c r="J27" s="39"/>
      <c r="K27" s="29"/>
      <c r="R27" s="30"/>
      <c r="S27" s="30"/>
      <c r="T27" s="30"/>
    </row>
    <row r="28" spans="1:20" s="7" customFormat="1" ht="18" x14ac:dyDescent="0.2">
      <c r="A28" s="40"/>
      <c r="B28" s="41"/>
      <c r="C28" s="41"/>
      <c r="D28" s="41"/>
      <c r="E28" s="42"/>
      <c r="F28" s="43">
        <f>SUM(F17:F27)</f>
        <v>1000</v>
      </c>
      <c r="G28" s="43">
        <f>SUM(G17:G27)</f>
        <v>2000</v>
      </c>
      <c r="H28" s="43">
        <f>SUM(H17:H27)</f>
        <v>1000</v>
      </c>
      <c r="I28" s="44"/>
      <c r="J28" s="44"/>
    </row>
    <row r="29" spans="1:20" s="7" customFormat="1" ht="19.5" x14ac:dyDescent="0.2">
      <c r="A29" s="45" t="s">
        <v>19</v>
      </c>
      <c r="B29" s="46"/>
      <c r="C29" s="46"/>
      <c r="D29" s="46"/>
      <c r="E29" s="46"/>
      <c r="F29" s="47"/>
      <c r="G29" s="47"/>
      <c r="H29" s="47"/>
      <c r="I29" s="48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pans="1:20" s="7" customFormat="1" x14ac:dyDescent="0.2">
      <c r="I30" s="29"/>
      <c r="J30" s="50" t="s">
        <v>20</v>
      </c>
      <c r="K30" s="51"/>
      <c r="L30" s="51"/>
      <c r="M30" s="52"/>
      <c r="N30" s="53">
        <v>2022</v>
      </c>
      <c r="O30" s="54"/>
      <c r="P30" s="55" t="s">
        <v>20</v>
      </c>
      <c r="Q30" s="51"/>
      <c r="R30" s="51"/>
      <c r="S30" s="52"/>
      <c r="T30" s="56">
        <f>N30+1</f>
        <v>2023</v>
      </c>
    </row>
    <row r="31" spans="1:20" s="7" customFormat="1" ht="18.75" customHeight="1" x14ac:dyDescent="0.2">
      <c r="B31" s="57"/>
      <c r="C31" s="57"/>
      <c r="D31" s="57"/>
      <c r="E31" s="57"/>
      <c r="I31" s="29"/>
      <c r="J31" s="58" t="s">
        <v>21</v>
      </c>
      <c r="K31" s="59">
        <v>0</v>
      </c>
      <c r="L31" s="60"/>
      <c r="M31" s="60"/>
      <c r="N31" s="160" t="str">
        <f>"Net Working Days Remaining in "&amp;N30</f>
        <v>Net Working Days Remaining in 2022</v>
      </c>
      <c r="O31" s="61"/>
      <c r="P31" s="62" t="str">
        <f>J31</f>
        <v># of Employees:</v>
      </c>
      <c r="Q31" s="63">
        <f>K31</f>
        <v>0</v>
      </c>
      <c r="R31" s="60"/>
      <c r="S31" s="60"/>
      <c r="T31" s="162" t="str">
        <f>"Net Working Days Remaining in "&amp;T30</f>
        <v>Net Working Days Remaining in 2023</v>
      </c>
    </row>
    <row r="32" spans="1:20" s="7" customFormat="1" ht="13.5" thickBot="1" x14ac:dyDescent="0.25">
      <c r="A32" s="152"/>
      <c r="B32" s="152"/>
      <c r="C32" s="64"/>
      <c r="D32" s="64"/>
      <c r="E32" s="32"/>
      <c r="F32" s="65"/>
      <c r="G32" s="66"/>
      <c r="H32" s="29"/>
      <c r="I32" s="67"/>
      <c r="J32" s="68" t="s">
        <v>22</v>
      </c>
      <c r="K32" s="69">
        <f>H28</f>
        <v>1000</v>
      </c>
      <c r="L32" s="70">
        <f>K32</f>
        <v>1000</v>
      </c>
      <c r="M32" s="60"/>
      <c r="N32" s="160"/>
      <c r="O32" s="61"/>
      <c r="P32" s="62" t="str">
        <f>J32</f>
        <v>Annual Salary:</v>
      </c>
      <c r="Q32" s="71">
        <f>K32</f>
        <v>1000</v>
      </c>
      <c r="R32" s="70">
        <f>Q32</f>
        <v>1000</v>
      </c>
      <c r="S32" s="60"/>
      <c r="T32" s="162"/>
    </row>
    <row r="33" spans="1:20" s="7" customFormat="1" ht="15.75" thickTop="1" x14ac:dyDescent="0.2">
      <c r="B33" s="164" t="s">
        <v>23</v>
      </c>
      <c r="C33" s="165"/>
      <c r="D33" s="164" t="s">
        <v>24</v>
      </c>
      <c r="E33" s="165"/>
      <c r="F33" s="165"/>
      <c r="G33" s="166"/>
      <c r="H33" s="72"/>
      <c r="J33" s="68" t="s">
        <v>25</v>
      </c>
      <c r="K33" s="73">
        <v>44600</v>
      </c>
      <c r="L33" s="74">
        <v>44926</v>
      </c>
      <c r="M33" s="75"/>
      <c r="N33" s="160"/>
      <c r="O33" s="61"/>
      <c r="P33" s="62" t="str">
        <f>J33</f>
        <v>Effective Date:</v>
      </c>
      <c r="Q33" s="76">
        <v>44927</v>
      </c>
      <c r="R33" s="74">
        <v>45291</v>
      </c>
      <c r="S33" s="60"/>
      <c r="T33" s="162"/>
    </row>
    <row r="34" spans="1:20" s="7" customFormat="1" ht="18.75" thickBot="1" x14ac:dyDescent="0.3">
      <c r="A34" s="6"/>
      <c r="B34" s="167" t="s">
        <v>26</v>
      </c>
      <c r="C34" s="168"/>
      <c r="D34" s="167" t="s">
        <v>27</v>
      </c>
      <c r="E34" s="168"/>
      <c r="F34" s="168"/>
      <c r="G34" s="169"/>
      <c r="H34" s="77" t="s">
        <v>28</v>
      </c>
      <c r="J34" s="78"/>
      <c r="K34" s="79">
        <v>44562</v>
      </c>
      <c r="L34" s="79">
        <v>44926</v>
      </c>
      <c r="M34" s="60"/>
      <c r="N34" s="161"/>
      <c r="O34" s="61"/>
      <c r="P34" s="60"/>
      <c r="Q34" s="80">
        <v>44927</v>
      </c>
      <c r="R34" s="80">
        <v>45291</v>
      </c>
      <c r="S34" s="60"/>
      <c r="T34" s="163"/>
    </row>
    <row r="35" spans="1:20" s="7" customFormat="1" ht="15.75" thickTop="1" x14ac:dyDescent="0.2">
      <c r="A35" s="81"/>
      <c r="B35" s="82" t="s">
        <v>58</v>
      </c>
      <c r="C35" s="83">
        <v>116</v>
      </c>
      <c r="D35" s="170" t="s">
        <v>59</v>
      </c>
      <c r="E35" s="171"/>
      <c r="F35" s="171"/>
      <c r="G35" s="84" t="s">
        <v>60</v>
      </c>
      <c r="H35" s="85">
        <f>L35</f>
        <v>900</v>
      </c>
      <c r="J35" s="86" t="s">
        <v>29</v>
      </c>
      <c r="K35" s="87">
        <f>N35/N36</f>
        <v>0.9</v>
      </c>
      <c r="L35" s="88">
        <f>ROUND(L32*K35,2)</f>
        <v>900</v>
      </c>
      <c r="M35" s="60"/>
      <c r="N35" s="89">
        <f>NETWORKDAYS(K33,L33)</f>
        <v>234</v>
      </c>
      <c r="O35" s="61"/>
      <c r="P35" s="90" t="s">
        <v>30</v>
      </c>
      <c r="Q35" s="87">
        <f>T35/T36</f>
        <v>1</v>
      </c>
      <c r="R35" s="88">
        <f>ROUND(R32*Q35,2)</f>
        <v>1000</v>
      </c>
      <c r="S35" s="60"/>
      <c r="T35" s="91">
        <f>NETWORKDAYS(Q33,R33)</f>
        <v>260</v>
      </c>
    </row>
    <row r="36" spans="1:20" s="7" customFormat="1" ht="15.75" customHeight="1" x14ac:dyDescent="0.2">
      <c r="A36" s="92"/>
      <c r="B36" s="93" t="str">
        <f>B35</f>
        <v>2-1100-412-00-026-001-0-</v>
      </c>
      <c r="C36" s="94" t="s">
        <v>31</v>
      </c>
      <c r="D36" s="150" t="str">
        <f>D35</f>
        <v>CCL#6-</v>
      </c>
      <c r="E36" s="151"/>
      <c r="F36" s="151"/>
      <c r="G36" s="95" t="s">
        <v>32</v>
      </c>
      <c r="H36" s="85">
        <f>L36</f>
        <v>0</v>
      </c>
      <c r="J36" s="78" t="s">
        <v>33</v>
      </c>
      <c r="K36" s="88">
        <v>8244</v>
      </c>
      <c r="L36" s="96">
        <f>ROUND(K36*K31*K35,2)</f>
        <v>0</v>
      </c>
      <c r="M36" s="60"/>
      <c r="N36" s="97">
        <f>NETWORKDAYS(K34,L34)</f>
        <v>260</v>
      </c>
      <c r="O36" s="61"/>
      <c r="P36" s="60" t="str">
        <f t="shared" ref="P36:Q40" si="0">J36</f>
        <v>Health Ins.</v>
      </c>
      <c r="Q36" s="88">
        <v>8244</v>
      </c>
      <c r="R36" s="96">
        <f>ROUND(Q36*Q31*Q35,2)</f>
        <v>0</v>
      </c>
      <c r="S36" s="60"/>
      <c r="T36" s="98">
        <f>NETWORKDAYS(Q34,R34)</f>
        <v>260</v>
      </c>
    </row>
    <row r="37" spans="1:20" s="7" customFormat="1" ht="15.75" customHeight="1" x14ac:dyDescent="0.2">
      <c r="A37" s="92"/>
      <c r="B37" s="93" t="str">
        <f t="shared" ref="B37:B41" si="1">B36</f>
        <v>2-1100-412-00-026-001-0-</v>
      </c>
      <c r="C37" s="94" t="s">
        <v>34</v>
      </c>
      <c r="D37" s="150" t="str">
        <f t="shared" ref="D37:D41" si="2">D36</f>
        <v>CCL#6-</v>
      </c>
      <c r="E37" s="151"/>
      <c r="F37" s="151"/>
      <c r="G37" s="95" t="s">
        <v>35</v>
      </c>
      <c r="H37" s="85">
        <f>L37</f>
        <v>0</v>
      </c>
      <c r="J37" s="78" t="s">
        <v>36</v>
      </c>
      <c r="K37" s="88">
        <v>43.56</v>
      </c>
      <c r="L37" s="96">
        <f>ROUND(K37*K31*K35,2)</f>
        <v>0</v>
      </c>
      <c r="M37" s="60"/>
      <c r="N37" s="99"/>
      <c r="O37" s="61"/>
      <c r="P37" s="60" t="str">
        <f t="shared" si="0"/>
        <v>Life Ins.</v>
      </c>
      <c r="Q37" s="88">
        <v>43.56</v>
      </c>
      <c r="R37" s="96">
        <f>ROUND(Q37*Q31*Q35,2)</f>
        <v>0</v>
      </c>
      <c r="S37" s="60"/>
      <c r="T37" s="100"/>
    </row>
    <row r="38" spans="1:20" s="7" customFormat="1" ht="15.75" customHeight="1" x14ac:dyDescent="0.2">
      <c r="A38" s="92"/>
      <c r="B38" s="93" t="str">
        <f t="shared" si="1"/>
        <v>2-1100-412-00-026-001-0-</v>
      </c>
      <c r="C38" s="94" t="s">
        <v>37</v>
      </c>
      <c r="D38" s="150" t="str">
        <f t="shared" si="2"/>
        <v>CCL#6-</v>
      </c>
      <c r="E38" s="151"/>
      <c r="F38" s="151"/>
      <c r="G38" s="95" t="s">
        <v>38</v>
      </c>
      <c r="H38" s="85">
        <f>L38</f>
        <v>68.849999999999994</v>
      </c>
      <c r="J38" s="78" t="s">
        <v>38</v>
      </c>
      <c r="K38" s="101">
        <v>7.6499999999999999E-2</v>
      </c>
      <c r="L38" s="88">
        <f>ROUND((L32*K38)*K35,2)</f>
        <v>68.849999999999994</v>
      </c>
      <c r="M38" s="60"/>
      <c r="N38" s="172" t="str">
        <f>"Budgetary impact for "&amp;N30</f>
        <v>Budgetary impact for 2022</v>
      </c>
      <c r="O38" s="61"/>
      <c r="P38" s="60" t="str">
        <f t="shared" si="0"/>
        <v>FICA</v>
      </c>
      <c r="Q38" s="101">
        <f t="shared" si="0"/>
        <v>7.6499999999999999E-2</v>
      </c>
      <c r="R38" s="88">
        <f>ROUND((R32*Q38)*Q35,2)</f>
        <v>76.5</v>
      </c>
      <c r="S38" s="60"/>
      <c r="T38" s="156" t="str">
        <f>"Budgetary impact for "&amp;T30</f>
        <v>Budgetary impact for 2023</v>
      </c>
    </row>
    <row r="39" spans="1:20" s="7" customFormat="1" ht="15.75" customHeight="1" x14ac:dyDescent="0.2">
      <c r="A39" s="92"/>
      <c r="B39" s="93" t="str">
        <f t="shared" si="1"/>
        <v>2-1100-412-00-026-001-0-</v>
      </c>
      <c r="C39" s="94" t="s">
        <v>39</v>
      </c>
      <c r="D39" s="150" t="str">
        <f t="shared" si="2"/>
        <v>CCL#6-</v>
      </c>
      <c r="E39" s="151"/>
      <c r="F39" s="151"/>
      <c r="G39" s="95" t="s">
        <v>40</v>
      </c>
      <c r="H39" s="85">
        <f>L39</f>
        <v>117.27</v>
      </c>
      <c r="J39" s="78" t="s">
        <v>41</v>
      </c>
      <c r="K39" s="101">
        <v>0.1303</v>
      </c>
      <c r="L39" s="88">
        <f>ROUND((L32*K39)*K35,2)</f>
        <v>117.27</v>
      </c>
      <c r="M39" s="60"/>
      <c r="N39" s="173"/>
      <c r="O39" s="61"/>
      <c r="P39" s="60" t="str">
        <f t="shared" si="0"/>
        <v>Retirement</v>
      </c>
      <c r="Q39" s="101">
        <v>0.1303</v>
      </c>
      <c r="R39" s="88">
        <f>ROUND((R32*Q39)*Q35,2)</f>
        <v>130.30000000000001</v>
      </c>
      <c r="S39" s="60"/>
      <c r="T39" s="157"/>
    </row>
    <row r="40" spans="1:20" s="7" customFormat="1" ht="15.75" customHeight="1" x14ac:dyDescent="0.2">
      <c r="A40" s="102"/>
      <c r="B40" s="93" t="str">
        <f t="shared" si="1"/>
        <v>2-1100-412-00-026-001-0-</v>
      </c>
      <c r="C40" s="94" t="s">
        <v>42</v>
      </c>
      <c r="D40" s="150" t="str">
        <f t="shared" si="2"/>
        <v>CCL#6-</v>
      </c>
      <c r="E40" s="151"/>
      <c r="F40" s="151"/>
      <c r="G40" s="95" t="s">
        <v>43</v>
      </c>
      <c r="H40" s="85">
        <f t="shared" ref="H40:H41" si="3">L40</f>
        <v>5.4</v>
      </c>
      <c r="J40" s="78" t="s">
        <v>44</v>
      </c>
      <c r="K40" s="101">
        <v>6.0000000000000001E-3</v>
      </c>
      <c r="L40" s="88">
        <f>ROUND((L32*K40)*K35,2)</f>
        <v>5.4</v>
      </c>
      <c r="M40" s="60"/>
      <c r="N40" s="174"/>
      <c r="O40" s="61"/>
      <c r="P40" s="60" t="str">
        <f t="shared" si="0"/>
        <v>Unemployment</v>
      </c>
      <c r="Q40" s="101">
        <f t="shared" si="0"/>
        <v>6.0000000000000001E-3</v>
      </c>
      <c r="R40" s="88">
        <f>ROUND((R32*Q40)*Q35,2)</f>
        <v>6</v>
      </c>
      <c r="S40" s="60"/>
      <c r="T40" s="158"/>
    </row>
    <row r="41" spans="1:20" s="7" customFormat="1" ht="15.75" customHeight="1" thickBot="1" x14ac:dyDescent="0.25">
      <c r="A41" s="102"/>
      <c r="B41" s="93" t="str">
        <f t="shared" si="1"/>
        <v>2-1100-412-00-026-001-0-</v>
      </c>
      <c r="C41" s="94" t="s">
        <v>45</v>
      </c>
      <c r="D41" s="150" t="str">
        <f t="shared" si="2"/>
        <v>CCL#6-</v>
      </c>
      <c r="E41" s="151"/>
      <c r="F41" s="151"/>
      <c r="G41" s="95" t="s">
        <v>46</v>
      </c>
      <c r="H41" s="85">
        <f t="shared" si="3"/>
        <v>1.89</v>
      </c>
      <c r="J41" s="103" t="s">
        <v>47</v>
      </c>
      <c r="K41" s="104">
        <v>2.0999999999999999E-3</v>
      </c>
      <c r="L41" s="105">
        <f>ROUND((L32*K41)*K35,2)</f>
        <v>1.89</v>
      </c>
      <c r="M41" s="106"/>
      <c r="N41" s="107">
        <f>SUM(L36:L41,L35)</f>
        <v>1093.4100000000001</v>
      </c>
      <c r="O41" s="108"/>
      <c r="P41" s="109" t="s">
        <v>47</v>
      </c>
      <c r="Q41" s="110">
        <f>K41</f>
        <v>2.0999999999999999E-3</v>
      </c>
      <c r="R41" s="105">
        <f>ROUND((R32*Q41)*Q35,2)</f>
        <v>2.1</v>
      </c>
      <c r="S41" s="106"/>
      <c r="T41" s="111">
        <f>SUM(R36:R41,R35)</f>
        <v>1214.9000000000001</v>
      </c>
    </row>
    <row r="42" spans="1:20" s="7" customFormat="1" ht="15.75" thickBot="1" x14ac:dyDescent="0.25">
      <c r="A42" s="102"/>
      <c r="B42" s="112" t="s">
        <v>48</v>
      </c>
      <c r="C42" s="113"/>
      <c r="D42" s="114"/>
      <c r="E42" s="115"/>
      <c r="F42" s="115"/>
      <c r="G42" s="116"/>
      <c r="H42" s="117"/>
      <c r="L42" s="88"/>
      <c r="N42" s="118"/>
      <c r="T42" s="118"/>
    </row>
    <row r="43" spans="1:20" s="7" customFormat="1" ht="16.5" thickTop="1" thickBot="1" x14ac:dyDescent="0.25">
      <c r="A43" s="102"/>
      <c r="B43" s="119" t="s">
        <v>48</v>
      </c>
      <c r="C43" s="119"/>
      <c r="D43" s="119"/>
      <c r="E43" s="120"/>
      <c r="F43" s="121"/>
      <c r="G43" s="122" t="s">
        <v>53</v>
      </c>
      <c r="H43" s="123">
        <f>SUM(H35:H42)</f>
        <v>1093.4100000000003</v>
      </c>
      <c r="I43" s="29"/>
      <c r="J43" s="60"/>
      <c r="K43" s="124"/>
      <c r="L43" s="88"/>
      <c r="M43" s="29"/>
      <c r="N43" s="29"/>
      <c r="O43" s="29"/>
      <c r="P43" s="60"/>
      <c r="Q43" s="124"/>
      <c r="R43" s="88"/>
      <c r="S43" s="29"/>
      <c r="T43" s="29"/>
    </row>
    <row r="44" spans="1:20" s="7" customFormat="1" ht="13.5" thickTop="1" x14ac:dyDescent="0.2">
      <c r="A44" s="152"/>
      <c r="B44" s="152"/>
      <c r="C44" s="64"/>
      <c r="D44" s="64"/>
      <c r="E44" s="32"/>
      <c r="F44" s="65"/>
      <c r="G44" s="66"/>
      <c r="H44" s="29"/>
      <c r="I44" s="67"/>
      <c r="J44" s="62"/>
      <c r="K44" s="125"/>
      <c r="L44" s="126"/>
      <c r="M44" s="60"/>
      <c r="N44" s="127"/>
      <c r="O44" s="60"/>
      <c r="P44" s="62"/>
      <c r="Q44" s="128"/>
      <c r="R44" s="126"/>
      <c r="S44" s="60"/>
      <c r="T44" s="127"/>
    </row>
    <row r="45" spans="1:20" s="7" customFormat="1" ht="22.5" x14ac:dyDescent="0.3">
      <c r="B45" s="129" t="s">
        <v>54</v>
      </c>
      <c r="C45" s="153">
        <f>T41</f>
        <v>1214.9000000000001</v>
      </c>
      <c r="D45" s="153"/>
      <c r="E45" s="153"/>
      <c r="F45" s="130"/>
      <c r="H45" s="131"/>
      <c r="I45" s="132"/>
      <c r="J45" s="29"/>
      <c r="K45" s="29"/>
      <c r="L45" s="133"/>
      <c r="M45" s="29"/>
      <c r="N45" s="29"/>
      <c r="O45" s="29"/>
      <c r="P45" s="29"/>
      <c r="Q45" s="29"/>
      <c r="R45" s="133"/>
      <c r="S45" s="29"/>
      <c r="T45" s="29"/>
    </row>
    <row r="46" spans="1:20" s="7" customFormat="1" ht="22.5" x14ac:dyDescent="0.3">
      <c r="A46" s="134"/>
      <c r="B46" s="135"/>
      <c r="C46" s="135"/>
      <c r="D46" s="135"/>
      <c r="E46" s="136"/>
      <c r="F46" s="136"/>
      <c r="G46" s="136"/>
      <c r="H46" s="136"/>
      <c r="I46" s="132"/>
    </row>
    <row r="47" spans="1:20" s="7" customFormat="1" ht="22.5" customHeight="1" x14ac:dyDescent="0.3">
      <c r="A47" s="134" t="s">
        <v>49</v>
      </c>
      <c r="B47" s="135"/>
      <c r="C47" s="154" t="s">
        <v>64</v>
      </c>
      <c r="D47" s="154"/>
      <c r="E47" s="154"/>
      <c r="F47" s="154"/>
      <c r="G47" s="154"/>
      <c r="H47" s="154"/>
      <c r="I47" s="137"/>
    </row>
    <row r="48" spans="1:20" s="7" customFormat="1" ht="36" customHeight="1" x14ac:dyDescent="0.3">
      <c r="A48" s="138"/>
      <c r="B48" s="138"/>
      <c r="C48" s="154"/>
      <c r="D48" s="154"/>
      <c r="E48" s="154"/>
      <c r="F48" s="154"/>
      <c r="G48" s="154"/>
      <c r="H48" s="154"/>
      <c r="I48" s="138"/>
    </row>
    <row r="49" spans="1:20" s="7" customFormat="1" ht="18" x14ac:dyDescent="0.25">
      <c r="A49" s="148" t="s">
        <v>55</v>
      </c>
      <c r="B49" s="148"/>
      <c r="C49" s="148"/>
      <c r="D49" s="148"/>
      <c r="E49" s="148"/>
      <c r="F49" s="148"/>
      <c r="G49" s="148"/>
      <c r="H49" s="148"/>
      <c r="I49" s="139"/>
    </row>
    <row r="50" spans="1:20" s="7" customFormat="1" ht="18" x14ac:dyDescent="0.25">
      <c r="A50" s="155"/>
      <c r="B50" s="155"/>
      <c r="C50" s="155"/>
      <c r="D50" s="155"/>
      <c r="E50" s="155"/>
      <c r="F50" s="140"/>
      <c r="G50" s="141"/>
      <c r="H50" s="141"/>
      <c r="I50" s="142"/>
    </row>
    <row r="51" spans="1:20" s="7" customFormat="1" ht="18" x14ac:dyDescent="0.25">
      <c r="A51" s="141"/>
      <c r="B51" s="141"/>
      <c r="C51" s="141"/>
      <c r="D51" s="141"/>
      <c r="E51" s="141"/>
      <c r="F51" s="143"/>
      <c r="G51" s="141"/>
      <c r="H51" s="141"/>
      <c r="I51" s="142"/>
    </row>
    <row r="52" spans="1:20" s="7" customFormat="1" ht="18" x14ac:dyDescent="0.25">
      <c r="A52" s="147"/>
      <c r="B52" s="148"/>
      <c r="C52" s="148"/>
      <c r="D52" s="148"/>
      <c r="E52" s="148"/>
      <c r="F52" s="148"/>
      <c r="G52" s="148"/>
      <c r="H52" s="148"/>
      <c r="I52" s="142"/>
    </row>
    <row r="53" spans="1:20" s="7" customFormat="1" ht="18" x14ac:dyDescent="0.25">
      <c r="A53" s="148"/>
      <c r="B53" s="148"/>
      <c r="C53" s="148"/>
      <c r="D53" s="148"/>
      <c r="E53" s="148"/>
      <c r="F53" s="148"/>
      <c r="G53" s="148"/>
      <c r="H53" s="148"/>
      <c r="I53" s="142"/>
    </row>
    <row r="54" spans="1:20" s="7" customFormat="1" x14ac:dyDescent="0.2">
      <c r="A54" s="144" t="s">
        <v>50</v>
      </c>
      <c r="B54" s="144"/>
      <c r="C54" s="144"/>
      <c r="D54" s="144"/>
      <c r="E54" s="144"/>
      <c r="F54" s="144"/>
      <c r="G54" s="144"/>
      <c r="H54" s="144"/>
      <c r="I54" s="144"/>
    </row>
    <row r="55" spans="1:20" s="7" customFormat="1" x14ac:dyDescent="0.2">
      <c r="A55" s="145">
        <v>38386</v>
      </c>
      <c r="B55" s="145"/>
      <c r="C55" s="145"/>
      <c r="D55" s="145"/>
      <c r="E55" s="145"/>
      <c r="F55" s="145"/>
      <c r="G55" s="145"/>
      <c r="H55" s="145"/>
      <c r="I55" s="145"/>
    </row>
    <row r="56" spans="1:20" s="7" customFormat="1" x14ac:dyDescent="0.2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</row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</sheetData>
  <mergeCells count="31">
    <mergeCell ref="A13:I13"/>
    <mergeCell ref="A1:I1"/>
    <mergeCell ref="A2:I2"/>
    <mergeCell ref="A3:I3"/>
    <mergeCell ref="A5:H6"/>
    <mergeCell ref="B10:E10"/>
    <mergeCell ref="T38:T40"/>
    <mergeCell ref="D39:F39"/>
    <mergeCell ref="D40:F40"/>
    <mergeCell ref="A14:I14"/>
    <mergeCell ref="N31:N34"/>
    <mergeCell ref="T31:T34"/>
    <mergeCell ref="A32:B32"/>
    <mergeCell ref="B33:C33"/>
    <mergeCell ref="D33:G33"/>
    <mergeCell ref="B34:C34"/>
    <mergeCell ref="D34:G34"/>
    <mergeCell ref="D35:F35"/>
    <mergeCell ref="D36:F36"/>
    <mergeCell ref="D37:F37"/>
    <mergeCell ref="D38:F38"/>
    <mergeCell ref="N38:N40"/>
    <mergeCell ref="A52:H52"/>
    <mergeCell ref="A53:H53"/>
    <mergeCell ref="A56:T56"/>
    <mergeCell ref="D41:F41"/>
    <mergeCell ref="A44:B44"/>
    <mergeCell ref="C45:E45"/>
    <mergeCell ref="C47:H48"/>
    <mergeCell ref="A49:H49"/>
    <mergeCell ref="A50:E50"/>
  </mergeCells>
  <printOptions horizontalCentered="1"/>
  <pageMargins left="0" right="0" top="0.5" bottom="0.5" header="0" footer="0"/>
  <pageSetup scale="62" orientation="portrait" r:id="rId1"/>
  <headerFooter alignWithMargins="0">
    <oddFooter>&amp;C&amp;P</oddFooter>
  </headerFooter>
  <rowBreaks count="1" manualBreakCount="1">
    <brk id="55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026-001</vt:lpstr>
      <vt:lpstr>'026-001'!Print_Area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Medina</dc:creator>
  <cp:lastModifiedBy>Esmeralda Medina</cp:lastModifiedBy>
  <cp:lastPrinted>2022-02-04T17:45:36Z</cp:lastPrinted>
  <dcterms:created xsi:type="dcterms:W3CDTF">2020-09-23T13:39:31Z</dcterms:created>
  <dcterms:modified xsi:type="dcterms:W3CDTF">2022-02-04T22:04:22Z</dcterms:modified>
</cp:coreProperties>
</file>