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MER MEDINA\1. SALARY RELATED\2022 Fiscal Notes\"/>
    </mc:Choice>
  </mc:AlternateContent>
  <bookViews>
    <workbookView xWindow="600" yWindow="345" windowWidth="19440" windowHeight="11040"/>
  </bookViews>
  <sheets>
    <sheet name="070-001" sheetId="22" r:id="rId1"/>
  </sheets>
  <definedNames>
    <definedName name="_xlnm.Print_Area" localSheetId="0">'070-001'!$A$1:$I$58</definedName>
  </definedNames>
  <calcPr calcId="152511"/>
</workbook>
</file>

<file path=xl/calcChain.xml><?xml version="1.0" encoding="utf-8"?>
<calcChain xmlns="http://schemas.openxmlformats.org/spreadsheetml/2006/main">
  <c r="H18" i="22" l="1"/>
  <c r="Q44" i="22" l="1"/>
  <c r="Q43" i="22"/>
  <c r="P43" i="22"/>
  <c r="P42" i="22"/>
  <c r="Q41" i="22"/>
  <c r="P41" i="22"/>
  <c r="N41" i="22"/>
  <c r="P40" i="22"/>
  <c r="T39" i="22"/>
  <c r="P39" i="22"/>
  <c r="N39" i="22"/>
  <c r="D39" i="22"/>
  <c r="D40" i="22" s="1"/>
  <c r="D41" i="22" s="1"/>
  <c r="D42" i="22" s="1"/>
  <c r="D43" i="22" s="1"/>
  <c r="D44" i="22" s="1"/>
  <c r="B39" i="22"/>
  <c r="B40" i="22" s="1"/>
  <c r="B41" i="22" s="1"/>
  <c r="B42" i="22" s="1"/>
  <c r="B43" i="22" s="1"/>
  <c r="B44" i="22" s="1"/>
  <c r="T38" i="22"/>
  <c r="N38" i="22"/>
  <c r="P36" i="22"/>
  <c r="P35" i="22"/>
  <c r="Q34" i="22"/>
  <c r="P34" i="22"/>
  <c r="N34" i="22"/>
  <c r="T33" i="22"/>
  <c r="T41" i="22" s="1"/>
  <c r="G31" i="22"/>
  <c r="F31" i="22"/>
  <c r="H17" i="22"/>
  <c r="Q38" i="22" l="1"/>
  <c r="T34" i="22"/>
  <c r="K38" i="22"/>
  <c r="H31" i="22"/>
  <c r="K35" i="22" s="1"/>
  <c r="L35" i="22" s="1"/>
  <c r="H40" i="22" l="1"/>
  <c r="Q35" i="22"/>
  <c r="R35" i="22" s="1"/>
  <c r="R41" i="22" s="1"/>
  <c r="L43" i="22"/>
  <c r="H43" i="22" s="1"/>
  <c r="L38" i="22"/>
  <c r="H38" i="22" s="1"/>
  <c r="H42" i="22"/>
  <c r="L41" i="22"/>
  <c r="H41" i="22" s="1"/>
  <c r="L44" i="22"/>
  <c r="H44" i="22" s="1"/>
  <c r="H39" i="22"/>
  <c r="R38" i="22" l="1"/>
  <c r="R44" i="22"/>
  <c r="R43" i="22"/>
  <c r="H46" i="22"/>
  <c r="N44" i="22"/>
  <c r="T44" i="22" l="1"/>
</calcChain>
</file>

<file path=xl/sharedStrings.xml><?xml version="1.0" encoding="utf-8"?>
<sst xmlns="http://schemas.openxmlformats.org/spreadsheetml/2006/main" count="72" uniqueCount="66">
  <si>
    <t>HIDALGO COUNTY</t>
  </si>
  <si>
    <t>Department of Budget &amp; Management</t>
  </si>
  <si>
    <t>FISCAL NOTE</t>
  </si>
  <si>
    <t>•Fiscal notes are prepared by the Department of Budget &amp; Management to present the budgetary impact of requests by departments/offices or of new proposals that were not approved during the budget process.</t>
  </si>
  <si>
    <t>To:</t>
  </si>
  <si>
    <t>Commissioner' Court</t>
  </si>
  <si>
    <t xml:space="preserve">From:    </t>
  </si>
  <si>
    <t xml:space="preserve">CC Date:  </t>
  </si>
  <si>
    <t xml:space="preserve">Agenda Item:  </t>
  </si>
  <si>
    <t xml:space="preserve">Summary of request/proposal:  </t>
  </si>
  <si>
    <t>Fund</t>
  </si>
  <si>
    <t>Position</t>
  </si>
  <si>
    <t>Slot#</t>
  </si>
  <si>
    <t>Obj</t>
  </si>
  <si>
    <t>G/S</t>
  </si>
  <si>
    <t>Current 
Budgeted Salary
Allowance</t>
  </si>
  <si>
    <t xml:space="preserve">Proposed
Budgeted Salary/
Allowance </t>
  </si>
  <si>
    <t>Total 
Requested</t>
  </si>
  <si>
    <t xml:space="preserve">(Example) Deleting 3 Positions </t>
  </si>
  <si>
    <t>Creating 2, then we have a total</t>
  </si>
  <si>
    <t xml:space="preserve">of 1 EMPLOYEE in order to CALCULATE insurances </t>
  </si>
  <si>
    <t xml:space="preserve">Budgetary Impact:    </t>
  </si>
  <si>
    <t>SALARY CALCULATOR (Days)</t>
  </si>
  <si>
    <t># of Employees:</t>
  </si>
  <si>
    <t>Annual Salary:</t>
  </si>
  <si>
    <t>INCREASE/DECREASE</t>
  </si>
  <si>
    <t>ACCOUNT (OBJECT)</t>
  </si>
  <si>
    <t>Effective Date:</t>
  </si>
  <si>
    <t>ACCOUNT NUMBER</t>
  </si>
  <si>
    <t>NAME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</si>
  <si>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</si>
  <si>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</si>
  <si>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</si>
  <si>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</si>
  <si>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</si>
  <si>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</si>
  <si>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</si>
  <si>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</si>
  <si>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</si>
  <si>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</si>
  <si>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</si>
  <si>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</si>
  <si>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</si>
  <si>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</si>
  <si>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</si>
  <si>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</si>
  <si>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</si>
  <si>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</si>
  <si>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</si>
  <si>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</si>
  <si>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 xml:space="preserve"> </t>
  </si>
  <si>
    <t>Comments:</t>
  </si>
  <si>
    <t>Hidalgo Co. Budget Office</t>
  </si>
  <si>
    <t xml:space="preserve">Possible Funding Sources: </t>
  </si>
  <si>
    <t>TEMP F/T EMPLOYEES</t>
  </si>
  <si>
    <t>2022 Budgetary Impact</t>
  </si>
  <si>
    <t>Funding Undetermined</t>
  </si>
  <si>
    <t>2-1100-412-00-070-001-0-</t>
  </si>
  <si>
    <t>INDIGENT DEFENSE-</t>
  </si>
  <si>
    <t xml:space="preserve">Eligibility Specialist </t>
  </si>
  <si>
    <t>06/01</t>
  </si>
  <si>
    <t>Valde Guerra, Interim Budget Officer</t>
  </si>
  <si>
    <t>INDIGENT DEFENSE (1100) -</t>
  </si>
  <si>
    <t>Approval of the following extend personnel actions, effective 07/01/2022 through 12/31/2022:</t>
  </si>
  <si>
    <t>T010</t>
  </si>
  <si>
    <t>T011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</si>
</sst>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00"/>
    <numFmt numFmtId="166" formatCode="0000"/>
    <numFmt numFmtId="167" formatCode="m/d/yy;@"/>
    <numFmt numFmtId="168" formatCode="0.0000%"/>
    <numFmt numFmtId="169" formatCode="&quot;$&quot;#,##0.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Cambria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sz val="18"/>
      <name val="Copperplate Gothic Light"/>
      <family val="2"/>
    </font>
    <font>
      <b/>
      <sz val="14"/>
      <name val="Felix Titling"/>
      <family val="5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sz val="14"/>
      <color indexed="10"/>
      <name val="Tahoma"/>
      <family val="2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3"/>
      <name val="Tahoma"/>
      <family val="2"/>
    </font>
    <font>
      <sz val="10"/>
      <name val="Arial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rgb="FF99FF33"/>
      <name val="Tahoma"/>
      <family val="2"/>
    </font>
    <font>
      <b/>
      <sz val="8"/>
      <name val="Tahoma"/>
      <family val="2"/>
    </font>
    <font>
      <sz val="10"/>
      <name val="Palatino Linotype"/>
      <family val="1"/>
    </font>
    <font>
      <b/>
      <sz val="12"/>
      <color indexed="18"/>
      <name val="Tahoma"/>
      <family val="2"/>
    </font>
    <font>
      <b/>
      <sz val="10"/>
      <color rgb="FFFFFF00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b/>
      <sz val="10"/>
      <color indexed="13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color rgb="FFFF0000"/>
      <name val="Tahoma"/>
      <family val="2"/>
    </font>
    <font>
      <b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43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0" xfId="0" applyNumberFormat="1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Fill="1"/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vertical="top" wrapText="1"/>
    </xf>
    <xf numFmtId="0" fontId="13" fillId="2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2" xfId="0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center" vertical="top"/>
    </xf>
    <xf numFmtId="4" fontId="16" fillId="0" borderId="2" xfId="0" applyNumberFormat="1" applyFont="1" applyFill="1" applyBorder="1" applyAlignment="1">
      <alignment horizontal="center" vertical="top"/>
    </xf>
    <xf numFmtId="40" fontId="16" fillId="0" borderId="3" xfId="0" applyNumberFormat="1" applyFont="1" applyFill="1" applyBorder="1" applyAlignment="1">
      <alignment horizontal="center" vertical="top"/>
    </xf>
    <xf numFmtId="4" fontId="17" fillId="0" borderId="0" xfId="0" applyNumberFormat="1" applyFont="1" applyBorder="1" applyAlignment="1">
      <alignment vertical="top" wrapText="1"/>
    </xf>
    <xf numFmtId="0" fontId="11" fillId="0" borderId="0" xfId="0" applyFont="1" applyBorder="1"/>
    <xf numFmtId="0" fontId="18" fillId="0" borderId="0" xfId="0" applyFont="1"/>
    <xf numFmtId="4" fontId="11" fillId="0" borderId="4" xfId="0" applyNumberFormat="1" applyFont="1" applyBorder="1" applyAlignment="1">
      <alignment horizontal="center"/>
    </xf>
    <xf numFmtId="0" fontId="19" fillId="0" borderId="0" xfId="0" applyFont="1" applyAlignment="1"/>
    <xf numFmtId="0" fontId="11" fillId="0" borderId="0" xfId="0" applyFont="1" applyBorder="1" applyAlignment="1"/>
    <xf numFmtId="165" fontId="16" fillId="0" borderId="2" xfId="0" applyNumberFormat="1" applyFont="1" applyBorder="1" applyAlignment="1">
      <alignment horizontal="center" vertical="top"/>
    </xf>
    <xf numFmtId="0" fontId="16" fillId="0" borderId="5" xfId="0" applyFont="1" applyBorder="1" applyAlignment="1">
      <alignment vertical="top" wrapText="1"/>
    </xf>
    <xf numFmtId="166" fontId="16" fillId="0" borderId="2" xfId="0" applyNumberFormat="1" applyFont="1" applyBorder="1" applyAlignment="1">
      <alignment horizontal="center" vertical="top"/>
    </xf>
    <xf numFmtId="4" fontId="16" fillId="0" borderId="2" xfId="0" applyNumberFormat="1" applyFont="1" applyBorder="1" applyAlignment="1">
      <alignment horizontal="center" vertical="top"/>
    </xf>
    <xf numFmtId="40" fontId="16" fillId="0" borderId="3" xfId="0" applyNumberFormat="1" applyFont="1" applyBorder="1" applyAlignment="1">
      <alignment horizontal="center" vertical="top"/>
    </xf>
    <xf numFmtId="165" fontId="16" fillId="0" borderId="0" xfId="0" applyNumberFormat="1" applyFont="1" applyBorder="1" applyAlignment="1">
      <alignment horizontal="center" vertical="top"/>
    </xf>
    <xf numFmtId="0" fontId="16" fillId="0" borderId="0" xfId="0" applyFont="1" applyBorder="1" applyAlignment="1">
      <alignment vertical="top" wrapText="1"/>
    </xf>
    <xf numFmtId="4" fontId="16" fillId="0" borderId="6" xfId="0" applyNumberFormat="1" applyFont="1" applyBorder="1" applyAlignment="1">
      <alignment horizontal="center" vertical="top"/>
    </xf>
    <xf numFmtId="40" fontId="16" fillId="0" borderId="2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left" vertical="top" wrapText="1"/>
    </xf>
    <xf numFmtId="0" fontId="20" fillId="0" borderId="0" xfId="0" applyFont="1" applyBorder="1" applyAlignment="1">
      <alignment vertical="top"/>
    </xf>
    <xf numFmtId="0" fontId="15" fillId="0" borderId="0" xfId="0" applyFont="1" applyBorder="1" applyAlignment="1"/>
    <xf numFmtId="4" fontId="12" fillId="0" borderId="0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2" fontId="21" fillId="3" borderId="0" xfId="0" applyNumberFormat="1" applyFont="1" applyFill="1" applyBorder="1" applyAlignment="1"/>
    <xf numFmtId="2" fontId="21" fillId="3" borderId="5" xfId="0" applyNumberFormat="1" applyFont="1" applyFill="1" applyBorder="1" applyAlignment="1"/>
    <xf numFmtId="0" fontId="21" fillId="4" borderId="7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2" fillId="0" borderId="2" xfId="0" applyFont="1" applyBorder="1"/>
    <xf numFmtId="2" fontId="21" fillId="3" borderId="7" xfId="0" applyNumberFormat="1" applyFont="1" applyFill="1" applyBorder="1" applyAlignment="1"/>
    <xf numFmtId="0" fontId="21" fillId="5" borderId="2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22" fillId="6" borderId="4" xfId="0" applyFont="1" applyFill="1" applyBorder="1" applyAlignment="1">
      <alignment horizontal="right"/>
    </xf>
    <xf numFmtId="0" fontId="23" fillId="6" borderId="0" xfId="0" applyFont="1" applyFill="1" applyBorder="1"/>
    <xf numFmtId="0" fontId="22" fillId="0" borderId="0" xfId="0" applyFont="1" applyBorder="1"/>
    <xf numFmtId="0" fontId="22" fillId="0" borderId="8" xfId="0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/>
    <xf numFmtId="0" fontId="11" fillId="0" borderId="0" xfId="0" applyFont="1" applyBorder="1" applyAlignment="1">
      <alignment horizontal="right"/>
    </xf>
    <xf numFmtId="0" fontId="11" fillId="0" borderId="0" xfId="4" applyNumberFormat="1" applyFont="1" applyBorder="1" applyAlignment="1">
      <alignment horizontal="center"/>
    </xf>
    <xf numFmtId="0" fontId="11" fillId="0" borderId="0" xfId="4" applyFont="1" applyBorder="1" applyAlignment="1"/>
    <xf numFmtId="0" fontId="22" fillId="0" borderId="4" xfId="0" applyFont="1" applyBorder="1" applyAlignment="1">
      <alignment horizontal="right"/>
    </xf>
    <xf numFmtId="40" fontId="22" fillId="7" borderId="0" xfId="0" applyNumberFormat="1" applyFont="1" applyFill="1" applyBorder="1"/>
    <xf numFmtId="40" fontId="22" fillId="0" borderId="0" xfId="0" applyNumberFormat="1" applyFont="1" applyBorder="1"/>
    <xf numFmtId="40" fontId="22" fillId="0" borderId="0" xfId="0" applyNumberFormat="1" applyFont="1" applyFill="1" applyBorder="1"/>
    <xf numFmtId="0" fontId="26" fillId="0" borderId="12" xfId="4" applyFont="1" applyBorder="1" applyAlignment="1">
      <alignment horizontal="center"/>
    </xf>
    <xf numFmtId="167" fontId="27" fillId="6" borderId="0" xfId="0" applyNumberFormat="1" applyFont="1" applyFill="1" applyBorder="1"/>
    <xf numFmtId="167" fontId="22" fillId="0" borderId="0" xfId="0" applyNumberFormat="1" applyFont="1" applyBorder="1"/>
    <xf numFmtId="0" fontId="22" fillId="0" borderId="0" xfId="0" applyNumberFormat="1" applyFont="1" applyBorder="1"/>
    <xf numFmtId="167" fontId="22" fillId="0" borderId="0" xfId="0" applyNumberFormat="1" applyFont="1" applyFill="1" applyBorder="1"/>
    <xf numFmtId="0" fontId="26" fillId="0" borderId="16" xfId="4" applyFont="1" applyBorder="1" applyAlignment="1">
      <alignment horizontal="center"/>
    </xf>
    <xf numFmtId="0" fontId="22" fillId="0" borderId="4" xfId="0" applyFont="1" applyBorder="1"/>
    <xf numFmtId="167" fontId="28" fillId="0" borderId="0" xfId="0" applyNumberFormat="1" applyFont="1" applyFill="1" applyBorder="1"/>
    <xf numFmtId="14" fontId="28" fillId="0" borderId="0" xfId="0" applyNumberFormat="1" applyFont="1" applyBorder="1"/>
    <xf numFmtId="0" fontId="15" fillId="0" borderId="19" xfId="0" applyFont="1" applyFill="1" applyBorder="1"/>
    <xf numFmtId="0" fontId="29" fillId="0" borderId="20" xfId="0" applyFont="1" applyFill="1" applyBorder="1"/>
    <xf numFmtId="0" fontId="29" fillId="0" borderId="7" xfId="4" applyNumberFormat="1" applyFont="1" applyFill="1" applyBorder="1" applyAlignment="1">
      <alignment horizontal="center"/>
    </xf>
    <xf numFmtId="0" fontId="29" fillId="0" borderId="21" xfId="4" applyFont="1" applyBorder="1" applyAlignment="1"/>
    <xf numFmtId="7" fontId="29" fillId="0" borderId="22" xfId="1" applyNumberFormat="1" applyFont="1" applyBorder="1"/>
    <xf numFmtId="0" fontId="22" fillId="0" borderId="4" xfId="0" applyFont="1" applyBorder="1" applyAlignment="1">
      <alignment horizontal="left"/>
    </xf>
    <xf numFmtId="168" fontId="22" fillId="0" borderId="0" xfId="3" applyNumberFormat="1" applyFont="1" applyBorder="1"/>
    <xf numFmtId="39" fontId="22" fillId="0" borderId="0" xfId="2" applyNumberFormat="1" applyFont="1" applyBorder="1"/>
    <xf numFmtId="0" fontId="22" fillId="0" borderId="5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15" fillId="0" borderId="19" xfId="0" applyFont="1" applyBorder="1"/>
    <xf numFmtId="0" fontId="29" fillId="0" borderId="20" xfId="0" applyFont="1" applyBorder="1"/>
    <xf numFmtId="0" fontId="29" fillId="0" borderId="7" xfId="4" applyNumberFormat="1" applyFont="1" applyBorder="1" applyAlignment="1">
      <alignment horizontal="center"/>
    </xf>
    <xf numFmtId="0" fontId="29" fillId="0" borderId="23" xfId="4" applyFont="1" applyBorder="1" applyAlignment="1"/>
    <xf numFmtId="39" fontId="30" fillId="0" borderId="0" xfId="2" applyNumberFormat="1" applyFont="1" applyBorder="1"/>
    <xf numFmtId="0" fontId="28" fillId="0" borderId="6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44" fontId="22" fillId="0" borderId="0" xfId="2" applyFont="1" applyBorder="1"/>
    <xf numFmtId="44" fontId="22" fillId="0" borderId="25" xfId="2" applyFont="1" applyBorder="1"/>
    <xf numFmtId="10" fontId="22" fillId="0" borderId="0" xfId="3" applyNumberFormat="1" applyFont="1" applyBorder="1"/>
    <xf numFmtId="0" fontId="15" fillId="0" borderId="0" xfId="0" applyFont="1"/>
    <xf numFmtId="0" fontId="22" fillId="0" borderId="17" xfId="0" applyFont="1" applyBorder="1"/>
    <xf numFmtId="10" fontId="30" fillId="7" borderId="28" xfId="3" applyNumberFormat="1" applyFont="1" applyFill="1" applyBorder="1" applyAlignment="1">
      <alignment horizontal="right"/>
    </xf>
    <xf numFmtId="39" fontId="22" fillId="0" borderId="28" xfId="2" applyNumberFormat="1" applyFont="1" applyBorder="1"/>
    <xf numFmtId="0" fontId="22" fillId="0" borderId="28" xfId="0" applyFont="1" applyFill="1" applyBorder="1"/>
    <xf numFmtId="39" fontId="22" fillId="0" borderId="29" xfId="0" applyNumberFormat="1" applyFont="1" applyFill="1" applyBorder="1"/>
    <xf numFmtId="0" fontId="22" fillId="0" borderId="18" xfId="0" applyFont="1" applyFill="1" applyBorder="1"/>
    <xf numFmtId="0" fontId="22" fillId="0" borderId="28" xfId="0" applyFont="1" applyBorder="1"/>
    <xf numFmtId="10" fontId="22" fillId="0" borderId="28" xfId="3" applyNumberFormat="1" applyFont="1" applyBorder="1"/>
    <xf numFmtId="39" fontId="22" fillId="0" borderId="30" xfId="0" applyNumberFormat="1" applyFont="1" applyFill="1" applyBorder="1"/>
    <xf numFmtId="49" fontId="29" fillId="0" borderId="31" xfId="4" applyNumberFormat="1" applyFont="1" applyBorder="1" applyAlignment="1">
      <alignment horizontal="left"/>
    </xf>
    <xf numFmtId="49" fontId="29" fillId="0" borderId="32" xfId="4" applyNumberFormat="1" applyFont="1" applyBorder="1" applyAlignment="1">
      <alignment horizontal="left"/>
    </xf>
    <xf numFmtId="0" fontId="29" fillId="0" borderId="33" xfId="4" applyFont="1" applyBorder="1" applyAlignment="1">
      <alignment horizontal="center"/>
    </xf>
    <xf numFmtId="7" fontId="29" fillId="0" borderId="34" xfId="1" applyNumberFormat="1" applyFont="1" applyBorder="1"/>
    <xf numFmtId="39" fontId="11" fillId="0" borderId="0" xfId="0" applyNumberFormat="1" applyFont="1"/>
    <xf numFmtId="49" fontId="29" fillId="0" borderId="0" xfId="4" applyNumberFormat="1" applyFont="1" applyBorder="1" applyAlignment="1">
      <alignment horizontal="left"/>
    </xf>
    <xf numFmtId="49" fontId="29" fillId="0" borderId="0" xfId="4" applyNumberFormat="1" applyFont="1" applyBorder="1"/>
    <xf numFmtId="0" fontId="29" fillId="0" borderId="0" xfId="4" applyFont="1" applyBorder="1" applyAlignment="1"/>
    <xf numFmtId="0" fontId="29" fillId="0" borderId="11" xfId="4" applyFont="1" applyBorder="1" applyAlignment="1">
      <alignment horizontal="right"/>
    </xf>
    <xf numFmtId="7" fontId="29" fillId="0" borderId="35" xfId="1" applyNumberFormat="1" applyFont="1" applyBorder="1"/>
    <xf numFmtId="10" fontId="22" fillId="7" borderId="0" xfId="3" applyNumberFormat="1" applyFont="1" applyFill="1" applyBorder="1"/>
    <xf numFmtId="4" fontId="22" fillId="7" borderId="0" xfId="0" applyNumberFormat="1" applyFont="1" applyFill="1" applyBorder="1"/>
    <xf numFmtId="4" fontId="22" fillId="0" borderId="0" xfId="0" applyNumberFormat="1" applyFont="1" applyBorder="1"/>
    <xf numFmtId="0" fontId="11" fillId="0" borderId="0" xfId="0" applyFont="1" applyBorder="1" applyAlignment="1">
      <alignment horizontal="center" wrapText="1"/>
    </xf>
    <xf numFmtId="4" fontId="22" fillId="0" borderId="0" xfId="0" applyNumberFormat="1" applyFont="1" applyFill="1" applyBorder="1"/>
    <xf numFmtId="0" fontId="31" fillId="0" borderId="0" xfId="0" applyFont="1"/>
    <xf numFmtId="7" fontId="11" fillId="0" borderId="0" xfId="0" applyNumberFormat="1" applyFont="1"/>
    <xf numFmtId="0" fontId="32" fillId="0" borderId="0" xfId="0" applyFont="1" applyBorder="1"/>
    <xf numFmtId="39" fontId="11" fillId="0" borderId="0" xfId="0" applyNumberFormat="1" applyFont="1" applyBorder="1"/>
    <xf numFmtId="0" fontId="32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vertical="top" wrapText="1"/>
    </xf>
    <xf numFmtId="0" fontId="32" fillId="0" borderId="0" xfId="0" applyFont="1" applyBorder="1" applyAlignment="1">
      <alignment wrapText="1"/>
    </xf>
    <xf numFmtId="0" fontId="34" fillId="0" borderId="0" xfId="0" applyFont="1" applyBorder="1" applyAlignment="1">
      <alignment wrapText="1"/>
    </xf>
    <xf numFmtId="0" fontId="10" fillId="0" borderId="0" xfId="0" applyFont="1" applyBorder="1"/>
    <xf numFmtId="14" fontId="10" fillId="0" borderId="7" xfId="0" applyNumberFormat="1" applyFont="1" applyBorder="1" applyAlignment="1">
      <alignment horizontal="left"/>
    </xf>
    <xf numFmtId="0" fontId="10" fillId="0" borderId="7" xfId="0" applyFont="1" applyBorder="1" applyAlignment="1"/>
    <xf numFmtId="0" fontId="35" fillId="0" borderId="0" xfId="0" applyFont="1" applyBorder="1" applyAlignment="1">
      <alignment wrapText="1"/>
    </xf>
    <xf numFmtId="0" fontId="10" fillId="0" borderId="7" xfId="0" applyFont="1" applyBorder="1" applyAlignment="1">
      <alignment horizontal="left"/>
    </xf>
    <xf numFmtId="0" fontId="36" fillId="0" borderId="0" xfId="0" applyFont="1" applyBorder="1"/>
    <xf numFmtId="14" fontId="36" fillId="0" borderId="0" xfId="0" applyNumberFormat="1" applyFont="1" applyAlignment="1">
      <alignment horizontal="left"/>
    </xf>
    <xf numFmtId="166" fontId="16" fillId="0" borderId="2" xfId="0" quotePrefix="1" applyNumberFormat="1" applyFont="1" applyFill="1" applyBorder="1" applyAlignment="1">
      <alignment vertical="top"/>
    </xf>
    <xf numFmtId="7" fontId="31" fillId="0" borderId="0" xfId="0" applyNumberFormat="1" applyFont="1" applyAlignment="1"/>
    <xf numFmtId="49" fontId="29" fillId="0" borderId="32" xfId="4" applyNumberFormat="1" applyFont="1" applyBorder="1" applyAlignment="1"/>
    <xf numFmtId="49" fontId="29" fillId="0" borderId="31" xfId="4" applyNumberFormat="1" applyFont="1" applyBorder="1" applyAlignment="1"/>
    <xf numFmtId="1" fontId="11" fillId="0" borderId="0" xfId="0" applyNumberFormat="1" applyFont="1"/>
    <xf numFmtId="49" fontId="16" fillId="0" borderId="2" xfId="0" quotePrefix="1" applyNumberFormat="1" applyFont="1" applyFill="1" applyBorder="1" applyAlignment="1">
      <alignment horizontal="center" vertical="top"/>
    </xf>
    <xf numFmtId="166" fontId="16" fillId="0" borderId="2" xfId="0" quotePrefix="1" applyNumberFormat="1" applyFont="1" applyFill="1" applyBorder="1" applyAlignment="1">
      <alignment horizontal="center" vertical="top"/>
    </xf>
    <xf numFmtId="0" fontId="39" fillId="0" borderId="7" xfId="0" applyFont="1" applyBorder="1" applyAlignment="1">
      <alignment horizontal="left"/>
    </xf>
    <xf numFmtId="0" fontId="11" fillId="4" borderId="0" xfId="0" applyFont="1" applyFill="1" applyAlignment="1">
      <alignment horizontal="center"/>
    </xf>
    <xf numFmtId="0" fontId="24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NumberFormat="1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39" fontId="11" fillId="0" borderId="27" xfId="0" applyNumberFormat="1" applyFont="1" applyBorder="1" applyAlignment="1">
      <alignment horizontal="center" wrapText="1"/>
    </xf>
    <xf numFmtId="39" fontId="11" fillId="0" borderId="8" xfId="0" applyNumberFormat="1" applyFont="1" applyBorder="1" applyAlignment="1">
      <alignment horizontal="center" wrapText="1"/>
    </xf>
    <xf numFmtId="39" fontId="11" fillId="0" borderId="18" xfId="0" applyNumberFormat="1" applyFont="1" applyBorder="1" applyAlignment="1">
      <alignment horizontal="center" wrapText="1"/>
    </xf>
    <xf numFmtId="0" fontId="29" fillId="0" borderId="20" xfId="4" applyFont="1" applyBorder="1" applyAlignment="1">
      <alignment horizontal="left"/>
    </xf>
    <xf numFmtId="0" fontId="29" fillId="0" borderId="7" xfId="4" applyFont="1" applyBorder="1" applyAlignment="1">
      <alignment horizontal="left"/>
    </xf>
    <xf numFmtId="0" fontId="11" fillId="0" borderId="4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6" fillId="0" borderId="9" xfId="4" applyFont="1" applyBorder="1" applyAlignment="1">
      <alignment horizontal="center"/>
    </xf>
    <xf numFmtId="0" fontId="26" fillId="0" borderId="10" xfId="4" applyFont="1" applyBorder="1" applyAlignment="1">
      <alignment horizontal="center"/>
    </xf>
    <xf numFmtId="0" fontId="26" fillId="0" borderId="11" xfId="4" applyFont="1" applyBorder="1" applyAlignment="1">
      <alignment horizontal="center"/>
    </xf>
    <xf numFmtId="0" fontId="26" fillId="0" borderId="13" xfId="4" applyFont="1" applyBorder="1" applyAlignment="1">
      <alignment horizontal="center"/>
    </xf>
    <xf numFmtId="0" fontId="26" fillId="0" borderId="14" xfId="4" applyFont="1" applyBorder="1" applyAlignment="1">
      <alignment horizontal="center"/>
    </xf>
    <xf numFmtId="0" fontId="26" fillId="0" borderId="15" xfId="4" applyFont="1" applyBorder="1" applyAlignment="1">
      <alignment horizontal="center"/>
    </xf>
    <xf numFmtId="0" fontId="29" fillId="0" borderId="37" xfId="4" applyFont="1" applyFill="1" applyBorder="1" applyAlignment="1">
      <alignment horizontal="left"/>
    </xf>
    <xf numFmtId="0" fontId="29" fillId="0" borderId="36" xfId="4" applyFont="1" applyFill="1" applyBorder="1" applyAlignment="1">
      <alignment horizontal="left"/>
    </xf>
    <xf numFmtId="39" fontId="11" fillId="0" borderId="26" xfId="0" applyNumberFormat="1" applyFont="1" applyBorder="1" applyAlignment="1">
      <alignment horizontal="center" wrapText="1"/>
    </xf>
    <xf numFmtId="39" fontId="11" fillId="0" borderId="4" xfId="0" applyNumberFormat="1" applyFont="1" applyBorder="1" applyAlignment="1">
      <alignment horizontal="center" wrapText="1"/>
    </xf>
    <xf numFmtId="39" fontId="11" fillId="0" borderId="17" xfId="0" applyNumberFormat="1" applyFont="1" applyBorder="1" applyAlignment="1">
      <alignment horizontal="center" wrapText="1"/>
    </xf>
    <xf numFmtId="0" fontId="10" fillId="0" borderId="28" xfId="0" applyFont="1" applyBorder="1" applyAlignment="1">
      <alignment horizontal="left"/>
    </xf>
    <xf numFmtId="169" fontId="31" fillId="0" borderId="0" xfId="2" applyNumberFormat="1" applyFont="1" applyAlignment="1">
      <alignment horizontal="left"/>
    </xf>
    <xf numFmtId="14" fontId="10" fillId="0" borderId="28" xfId="0" applyNumberFormat="1" applyFont="1" applyBorder="1" applyAlignment="1">
      <alignment horizontal="left"/>
    </xf>
    <xf numFmtId="0" fontId="40" fillId="0" borderId="0" xfId="0" applyFont="1" applyBorder="1" applyAlignment="1">
      <alignment horizontal="left" vertical="top" wrapText="1"/>
    </xf>
  </cellXfs>
  <cellStyles count="9">
    <cellStyle name="Comma" xfId="1" builtinId="3"/>
    <cellStyle name="Comma 2" xfId="5"/>
    <cellStyle name="Currency" xfId="2" builtinId="4"/>
    <cellStyle name="Currency 2" xfId="6"/>
    <cellStyle name="Normal" xfId="0" builtinId="0"/>
    <cellStyle name="Normal 3" xfId="7"/>
    <cellStyle name="Normal_Jail Project Budget Amendments&amp; Line Items" xfId="4"/>
    <cellStyle name="Percent" xfId="3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29</xdr:row>
      <xdr:rowOff>89647</xdr:rowOff>
    </xdr:from>
    <xdr:to>
      <xdr:col>10</xdr:col>
      <xdr:colOff>616324</xdr:colOff>
      <xdr:row>31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66333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showGridLines="0" tabSelected="1" view="pageBreakPreview" zoomScale="85" zoomScaleNormal="85" zoomScaleSheetLayoutView="85" workbookViewId="0">
      <selection activeCell="Y40" sqref="Y40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85546875" style="2" hidden="1" customWidth="1"/>
    <col min="18" max="18" width="15.7109375" style="2" hidden="1" customWidth="1"/>
    <col min="19" max="19" width="4.7109375" style="2" hidden="1" customWidth="1"/>
    <col min="20" max="20" width="13.855468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"/>
      <c r="K1" s="1"/>
      <c r="L1" s="1"/>
    </row>
    <row r="2" spans="1:20" ht="22.5" x14ac:dyDescent="0.3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"/>
      <c r="K2" s="1"/>
      <c r="L2" s="1"/>
    </row>
    <row r="3" spans="1:20" ht="20.25" x14ac:dyDescent="0.3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51" t="s">
        <v>3</v>
      </c>
      <c r="B5" s="151"/>
      <c r="C5" s="151"/>
      <c r="D5" s="151"/>
      <c r="E5" s="151"/>
      <c r="F5" s="151"/>
      <c r="G5" s="151"/>
      <c r="H5" s="151"/>
      <c r="I5" s="4"/>
      <c r="J5" s="4"/>
      <c r="K5" s="4"/>
      <c r="L5" s="4"/>
    </row>
    <row r="6" spans="1:20" s="5" customFormat="1" ht="15.75" x14ac:dyDescent="0.25">
      <c r="A6" s="151"/>
      <c r="B6" s="151"/>
      <c r="C6" s="151"/>
      <c r="D6" s="151"/>
      <c r="E6" s="151"/>
      <c r="F6" s="151"/>
      <c r="G6" s="151"/>
      <c r="H6" s="151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61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7</v>
      </c>
      <c r="B10" s="152">
        <v>44712</v>
      </c>
      <c r="C10" s="152"/>
      <c r="D10" s="152"/>
      <c r="E10" s="152"/>
      <c r="G10" s="10" t="s">
        <v>8</v>
      </c>
      <c r="H10" s="11">
        <v>85974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9</v>
      </c>
      <c r="B12" s="6"/>
      <c r="C12" s="6"/>
      <c r="D12" s="6"/>
      <c r="E12" s="6"/>
      <c r="F12" s="6"/>
      <c r="G12" s="14"/>
      <c r="H12" s="14"/>
      <c r="I12" s="14"/>
      <c r="P12" s="141"/>
    </row>
    <row r="13" spans="1:20" s="7" customFormat="1" ht="18.75" customHeight="1" x14ac:dyDescent="0.25">
      <c r="A13" s="147" t="s">
        <v>62</v>
      </c>
      <c r="B13" s="147"/>
      <c r="C13" s="147"/>
      <c r="D13" s="147"/>
      <c r="E13" s="147"/>
      <c r="F13" s="147"/>
      <c r="G13" s="147"/>
      <c r="H13" s="147"/>
      <c r="I13" s="147"/>
      <c r="J13" s="6"/>
      <c r="K13" s="6"/>
      <c r="M13" s="6"/>
      <c r="O13" s="6"/>
      <c r="P13" s="141"/>
      <c r="Q13" s="6"/>
      <c r="R13" s="6"/>
      <c r="S13" s="6"/>
      <c r="T13" s="6"/>
    </row>
    <row r="14" spans="1:20" s="7" customFormat="1" ht="18" customHeight="1" x14ac:dyDescent="0.25">
      <c r="A14" s="147" t="s">
        <v>63</v>
      </c>
      <c r="B14" s="147"/>
      <c r="C14" s="147"/>
      <c r="D14" s="147"/>
      <c r="E14" s="147"/>
      <c r="F14" s="147"/>
      <c r="G14" s="147"/>
      <c r="H14" s="147"/>
      <c r="I14" s="147"/>
      <c r="J14" s="6"/>
      <c r="K14" s="6"/>
      <c r="M14" s="6"/>
      <c r="O14" s="6"/>
      <c r="P14" s="141"/>
      <c r="Q14" s="6"/>
      <c r="R14" s="6"/>
      <c r="S14" s="6"/>
      <c r="T14" s="6"/>
    </row>
    <row r="15" spans="1:20" s="7" customFormat="1" ht="1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19" customFormat="1" ht="49.5" customHeight="1" x14ac:dyDescent="0.2">
      <c r="A16" s="16" t="s">
        <v>10</v>
      </c>
      <c r="B16" s="16" t="s">
        <v>11</v>
      </c>
      <c r="C16" s="16" t="s">
        <v>12</v>
      </c>
      <c r="D16" s="16" t="s">
        <v>13</v>
      </c>
      <c r="E16" s="16" t="s">
        <v>14</v>
      </c>
      <c r="F16" s="16" t="s">
        <v>15</v>
      </c>
      <c r="G16" s="16" t="s">
        <v>16</v>
      </c>
      <c r="H16" s="16" t="s">
        <v>17</v>
      </c>
      <c r="I16" s="17"/>
      <c r="J16" s="18"/>
      <c r="K16" s="18"/>
    </row>
    <row r="17" spans="1:20" s="7" customFormat="1" ht="16.5" x14ac:dyDescent="0.25">
      <c r="A17" s="143">
        <v>1100</v>
      </c>
      <c r="B17" s="20" t="s">
        <v>59</v>
      </c>
      <c r="C17" s="137" t="s">
        <v>64</v>
      </c>
      <c r="D17" s="21">
        <v>121</v>
      </c>
      <c r="E17" s="142" t="s">
        <v>60</v>
      </c>
      <c r="F17" s="22">
        <v>0</v>
      </c>
      <c r="G17" s="22">
        <v>29807</v>
      </c>
      <c r="H17" s="23">
        <f>G17-F17</f>
        <v>29807</v>
      </c>
      <c r="I17" s="24"/>
      <c r="K17" s="25"/>
      <c r="R17" s="26"/>
      <c r="S17" s="26"/>
      <c r="T17" s="26"/>
    </row>
    <row r="18" spans="1:20" s="7" customFormat="1" ht="16.5" x14ac:dyDescent="0.25">
      <c r="A18" s="143">
        <v>1100</v>
      </c>
      <c r="B18" s="20" t="s">
        <v>59</v>
      </c>
      <c r="C18" s="137" t="s">
        <v>65</v>
      </c>
      <c r="D18" s="21">
        <v>121</v>
      </c>
      <c r="E18" s="142" t="s">
        <v>60</v>
      </c>
      <c r="F18" s="22">
        <v>0</v>
      </c>
      <c r="G18" s="22">
        <v>29807</v>
      </c>
      <c r="H18" s="23">
        <f t="shared" ref="H18:H22" si="0">G18-F18</f>
        <v>29807</v>
      </c>
      <c r="I18" s="24"/>
      <c r="K18" s="25"/>
      <c r="R18" s="26"/>
      <c r="S18" s="26"/>
      <c r="T18" s="26"/>
    </row>
    <row r="19" spans="1:20" s="7" customFormat="1" ht="16.5" x14ac:dyDescent="0.25">
      <c r="A19" s="143"/>
      <c r="B19" s="20"/>
      <c r="C19" s="137"/>
      <c r="D19" s="21"/>
      <c r="E19" s="142"/>
      <c r="F19" s="22"/>
      <c r="G19" s="22"/>
      <c r="H19" s="23"/>
      <c r="I19" s="24"/>
      <c r="K19" s="25"/>
      <c r="R19" s="26"/>
      <c r="S19" s="26"/>
      <c r="T19" s="26"/>
    </row>
    <row r="20" spans="1:20" s="7" customFormat="1" ht="16.5" x14ac:dyDescent="0.25">
      <c r="A20" s="143"/>
      <c r="B20" s="20"/>
      <c r="C20" s="137"/>
      <c r="D20" s="21"/>
      <c r="E20" s="142"/>
      <c r="F20" s="22"/>
      <c r="G20" s="22"/>
      <c r="H20" s="23"/>
      <c r="I20" s="24"/>
      <c r="K20" s="25"/>
      <c r="R20" s="26"/>
      <c r="S20" s="26"/>
      <c r="T20" s="26"/>
    </row>
    <row r="21" spans="1:20" s="7" customFormat="1" ht="16.5" x14ac:dyDescent="0.25">
      <c r="A21" s="143"/>
      <c r="B21" s="20"/>
      <c r="C21" s="137"/>
      <c r="D21" s="21"/>
      <c r="E21" s="142"/>
      <c r="F21" s="22"/>
      <c r="G21" s="22"/>
      <c r="H21" s="23"/>
      <c r="I21" s="24"/>
      <c r="K21" s="25"/>
      <c r="R21" s="26"/>
      <c r="S21" s="26"/>
      <c r="T21" s="26"/>
    </row>
    <row r="22" spans="1:20" s="7" customFormat="1" ht="16.5" x14ac:dyDescent="0.25">
      <c r="A22" s="143"/>
      <c r="B22" s="20"/>
      <c r="C22" s="137"/>
      <c r="D22" s="21"/>
      <c r="E22" s="142"/>
      <c r="F22" s="22"/>
      <c r="G22" s="22"/>
      <c r="H22" s="23"/>
      <c r="I22" s="24"/>
      <c r="K22" s="28"/>
      <c r="L22" s="25"/>
      <c r="R22" s="26"/>
      <c r="S22" s="26"/>
      <c r="T22" s="26"/>
    </row>
    <row r="23" spans="1:20" s="7" customFormat="1" ht="16.5" x14ac:dyDescent="0.25">
      <c r="A23" s="143"/>
      <c r="B23" s="20"/>
      <c r="C23" s="137"/>
      <c r="D23" s="21"/>
      <c r="E23" s="142"/>
      <c r="F23" s="22"/>
      <c r="G23" s="22"/>
      <c r="H23" s="23"/>
      <c r="I23" s="24"/>
      <c r="K23" s="28"/>
      <c r="L23" s="25"/>
      <c r="R23" s="26"/>
      <c r="S23" s="26"/>
      <c r="T23" s="26"/>
    </row>
    <row r="24" spans="1:20" s="7" customFormat="1" ht="16.5" x14ac:dyDescent="0.25">
      <c r="A24" s="143"/>
      <c r="B24" s="20"/>
      <c r="C24" s="137"/>
      <c r="D24" s="21"/>
      <c r="E24" s="142"/>
      <c r="F24" s="22"/>
      <c r="G24" s="22"/>
      <c r="H24" s="23"/>
      <c r="I24" s="24"/>
      <c r="K24" s="28"/>
      <c r="L24" s="25"/>
      <c r="R24" s="26"/>
      <c r="S24" s="26"/>
      <c r="T24" s="26"/>
    </row>
    <row r="25" spans="1:20" s="7" customFormat="1" ht="16.5" x14ac:dyDescent="0.25">
      <c r="A25" s="143"/>
      <c r="B25" s="20"/>
      <c r="C25" s="137"/>
      <c r="D25" s="21"/>
      <c r="E25" s="142"/>
      <c r="F25" s="22"/>
      <c r="G25" s="22"/>
      <c r="H25" s="23"/>
      <c r="I25" s="24"/>
      <c r="K25" s="28"/>
      <c r="L25" s="25"/>
      <c r="R25" s="26"/>
      <c r="S25" s="26"/>
      <c r="T25" s="26"/>
    </row>
    <row r="26" spans="1:20" s="7" customFormat="1" ht="16.5" x14ac:dyDescent="0.25">
      <c r="A26" s="143"/>
      <c r="B26" s="20"/>
      <c r="C26" s="137"/>
      <c r="D26" s="21"/>
      <c r="E26" s="142"/>
      <c r="F26" s="22"/>
      <c r="G26" s="22"/>
      <c r="H26" s="23"/>
      <c r="I26" s="24"/>
      <c r="J26" s="29" t="s">
        <v>18</v>
      </c>
      <c r="K26" s="28"/>
      <c r="L26" s="25"/>
      <c r="R26" s="26"/>
      <c r="S26" s="26"/>
      <c r="T26" s="26"/>
    </row>
    <row r="27" spans="1:20" s="7" customFormat="1" ht="16.5" x14ac:dyDescent="0.25">
      <c r="A27" s="143"/>
      <c r="B27" s="20"/>
      <c r="C27" s="137"/>
      <c r="D27" s="21"/>
      <c r="E27" s="142"/>
      <c r="F27" s="22"/>
      <c r="G27" s="22"/>
      <c r="H27" s="23"/>
      <c r="I27" s="24"/>
      <c r="J27" s="29"/>
      <c r="K27" s="28"/>
      <c r="L27" s="25"/>
      <c r="R27" s="26"/>
      <c r="S27" s="26"/>
      <c r="T27" s="26"/>
    </row>
    <row r="28" spans="1:20" s="7" customFormat="1" ht="16.5" x14ac:dyDescent="0.25">
      <c r="A28" s="143"/>
      <c r="B28" s="20"/>
      <c r="C28" s="137"/>
      <c r="D28" s="21"/>
      <c r="E28" s="142"/>
      <c r="F28" s="22"/>
      <c r="G28" s="22"/>
      <c r="H28" s="23"/>
      <c r="I28" s="24"/>
      <c r="J28" s="25" t="s">
        <v>19</v>
      </c>
      <c r="R28" s="26"/>
      <c r="S28" s="26"/>
      <c r="T28" s="26"/>
    </row>
    <row r="29" spans="1:20" s="7" customFormat="1" ht="17.25" customHeight="1" x14ac:dyDescent="0.25">
      <c r="A29" s="143"/>
      <c r="B29" s="20"/>
      <c r="C29" s="137"/>
      <c r="D29" s="21"/>
      <c r="E29" s="142"/>
      <c r="F29" s="22"/>
      <c r="G29" s="22"/>
      <c r="H29" s="23"/>
      <c r="I29" s="24"/>
      <c r="J29" s="25" t="s">
        <v>20</v>
      </c>
      <c r="R29" s="26"/>
      <c r="S29" s="26"/>
      <c r="T29" s="26"/>
    </row>
    <row r="30" spans="1:20" s="7" customFormat="1" ht="16.5" x14ac:dyDescent="0.25">
      <c r="A30" s="30"/>
      <c r="B30" s="31"/>
      <c r="C30" s="137"/>
      <c r="D30" s="31"/>
      <c r="E30" s="32"/>
      <c r="F30" s="33"/>
      <c r="G30" s="33"/>
      <c r="H30" s="34"/>
      <c r="I30" s="24"/>
      <c r="J30" s="27"/>
      <c r="K30" s="25"/>
      <c r="R30" s="26"/>
      <c r="S30" s="26"/>
      <c r="T30" s="26"/>
    </row>
    <row r="31" spans="1:20" s="7" customFormat="1" ht="18" x14ac:dyDescent="0.2">
      <c r="A31" s="35"/>
      <c r="B31" s="36"/>
      <c r="C31" s="36"/>
      <c r="D31" s="36"/>
      <c r="E31" s="37"/>
      <c r="F31" s="38">
        <f>SUM(F17:F30)</f>
        <v>0</v>
      </c>
      <c r="G31" s="38">
        <f>SUM(G17:G30)</f>
        <v>59614</v>
      </c>
      <c r="H31" s="38">
        <f>SUM(H17:H30)</f>
        <v>59614</v>
      </c>
      <c r="I31" s="39"/>
      <c r="J31" s="39"/>
    </row>
    <row r="32" spans="1:20" s="7" customFormat="1" ht="19.5" x14ac:dyDescent="0.2">
      <c r="A32" s="40" t="s">
        <v>21</v>
      </c>
      <c r="B32" s="41"/>
      <c r="C32" s="41"/>
      <c r="D32" s="41"/>
      <c r="E32" s="41"/>
      <c r="F32" s="42"/>
      <c r="G32" s="42"/>
      <c r="H32" s="42"/>
      <c r="I32" s="43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s="7" customFormat="1" x14ac:dyDescent="0.2">
      <c r="I33" s="25"/>
      <c r="J33" s="45" t="s">
        <v>22</v>
      </c>
      <c r="K33" s="46"/>
      <c r="L33" s="46"/>
      <c r="M33" s="47"/>
      <c r="N33" s="48">
        <v>2022</v>
      </c>
      <c r="O33" s="49"/>
      <c r="P33" s="50" t="s">
        <v>22</v>
      </c>
      <c r="Q33" s="46"/>
      <c r="R33" s="46"/>
      <c r="S33" s="47"/>
      <c r="T33" s="51">
        <f>N33+1</f>
        <v>2023</v>
      </c>
    </row>
    <row r="34" spans="1:20" s="7" customFormat="1" ht="18.75" customHeight="1" x14ac:dyDescent="0.2">
      <c r="B34" s="52"/>
      <c r="C34" s="52"/>
      <c r="D34" s="52"/>
      <c r="E34" s="52"/>
      <c r="I34" s="25"/>
      <c r="J34" s="53" t="s">
        <v>23</v>
      </c>
      <c r="K34" s="54">
        <v>0</v>
      </c>
      <c r="L34" s="55"/>
      <c r="M34" s="55"/>
      <c r="N34" s="158" t="str">
        <f>"Net Working Days Remaining in "&amp;N33</f>
        <v>Net Working Days Remaining in 2022</v>
      </c>
      <c r="O34" s="56"/>
      <c r="P34" s="57" t="str">
        <f>J34</f>
        <v># of Employees:</v>
      </c>
      <c r="Q34" s="58">
        <f>K34</f>
        <v>0</v>
      </c>
      <c r="R34" s="55"/>
      <c r="S34" s="55"/>
      <c r="T34" s="160" t="str">
        <f>"Net Working Days Remaining in "&amp;T33</f>
        <v>Net Working Days Remaining in 2023</v>
      </c>
    </row>
    <row r="35" spans="1:20" s="7" customFormat="1" ht="13.5" thickBot="1" x14ac:dyDescent="0.25">
      <c r="A35" s="162"/>
      <c r="B35" s="162"/>
      <c r="C35" s="146"/>
      <c r="D35" s="146"/>
      <c r="E35" s="29"/>
      <c r="F35" s="59"/>
      <c r="G35" s="60"/>
      <c r="H35" s="25"/>
      <c r="I35" s="61"/>
      <c r="J35" s="62" t="s">
        <v>24</v>
      </c>
      <c r="K35" s="63">
        <f>H31</f>
        <v>59614</v>
      </c>
      <c r="L35" s="64">
        <f>K35</f>
        <v>59614</v>
      </c>
      <c r="M35" s="55"/>
      <c r="N35" s="158"/>
      <c r="O35" s="56"/>
      <c r="P35" s="57" t="str">
        <f>J35</f>
        <v>Annual Salary:</v>
      </c>
      <c r="Q35" s="65">
        <f>K35</f>
        <v>59614</v>
      </c>
      <c r="R35" s="64">
        <f>Q35</f>
        <v>59614</v>
      </c>
      <c r="S35" s="55"/>
      <c r="T35" s="160"/>
    </row>
    <row r="36" spans="1:20" s="7" customFormat="1" ht="15.75" thickTop="1" x14ac:dyDescent="0.2">
      <c r="B36" s="163" t="s">
        <v>25</v>
      </c>
      <c r="C36" s="164"/>
      <c r="D36" s="163" t="s">
        <v>26</v>
      </c>
      <c r="E36" s="164"/>
      <c r="F36" s="164"/>
      <c r="G36" s="165"/>
      <c r="H36" s="66"/>
      <c r="J36" s="62" t="s">
        <v>27</v>
      </c>
      <c r="K36" s="67">
        <v>44743</v>
      </c>
      <c r="L36" s="68">
        <v>44926</v>
      </c>
      <c r="M36" s="69"/>
      <c r="N36" s="158"/>
      <c r="O36" s="56"/>
      <c r="P36" s="57" t="str">
        <f>J36</f>
        <v>Effective Date:</v>
      </c>
      <c r="Q36" s="70">
        <v>44927</v>
      </c>
      <c r="R36" s="68">
        <v>45291</v>
      </c>
      <c r="S36" s="55"/>
      <c r="T36" s="160"/>
    </row>
    <row r="37" spans="1:20" s="7" customFormat="1" ht="18.75" thickBot="1" x14ac:dyDescent="0.3">
      <c r="A37" s="6"/>
      <c r="B37" s="166" t="s">
        <v>28</v>
      </c>
      <c r="C37" s="167"/>
      <c r="D37" s="166" t="s">
        <v>29</v>
      </c>
      <c r="E37" s="167"/>
      <c r="F37" s="167"/>
      <c r="G37" s="168"/>
      <c r="H37" s="71" t="s">
        <v>30</v>
      </c>
      <c r="J37" s="72"/>
      <c r="K37" s="73">
        <v>44562</v>
      </c>
      <c r="L37" s="73">
        <v>44926</v>
      </c>
      <c r="M37" s="55"/>
      <c r="N37" s="159"/>
      <c r="O37" s="56"/>
      <c r="P37" s="55"/>
      <c r="Q37" s="74">
        <v>44927</v>
      </c>
      <c r="R37" s="74">
        <v>45291</v>
      </c>
      <c r="S37" s="55"/>
      <c r="T37" s="161"/>
    </row>
    <row r="38" spans="1:20" s="7" customFormat="1" ht="15.75" thickTop="1" x14ac:dyDescent="0.2">
      <c r="A38" s="75"/>
      <c r="B38" s="76" t="s">
        <v>57</v>
      </c>
      <c r="C38" s="77">
        <v>121</v>
      </c>
      <c r="D38" s="169" t="s">
        <v>58</v>
      </c>
      <c r="E38" s="170"/>
      <c r="F38" s="170"/>
      <c r="G38" s="78" t="s">
        <v>54</v>
      </c>
      <c r="H38" s="79">
        <f t="shared" ref="H38:H40" si="1">L38</f>
        <v>30036.28</v>
      </c>
      <c r="J38" s="80" t="s">
        <v>31</v>
      </c>
      <c r="K38" s="81">
        <f>N38/N39</f>
        <v>0.50384615384615383</v>
      </c>
      <c r="L38" s="82">
        <f>ROUND(L35*K38,2)</f>
        <v>30036.28</v>
      </c>
      <c r="M38" s="55"/>
      <c r="N38" s="83">
        <f>NETWORKDAYS(K36,L36)</f>
        <v>131</v>
      </c>
      <c r="O38" s="56"/>
      <c r="P38" s="84" t="s">
        <v>32</v>
      </c>
      <c r="Q38" s="81">
        <f>T38/T39</f>
        <v>1</v>
      </c>
      <c r="R38" s="82">
        <f>ROUND(R35*Q38,2)</f>
        <v>59614</v>
      </c>
      <c r="S38" s="55"/>
      <c r="T38" s="85">
        <f>NETWORKDAYS(Q36,R36)</f>
        <v>260</v>
      </c>
    </row>
    <row r="39" spans="1:20" s="7" customFormat="1" ht="15.75" customHeight="1" x14ac:dyDescent="0.2">
      <c r="A39" s="86"/>
      <c r="B39" s="87" t="str">
        <f>B38</f>
        <v>2-1100-412-00-070-001-0-</v>
      </c>
      <c r="C39" s="88" t="s">
        <v>33</v>
      </c>
      <c r="D39" s="156" t="str">
        <f>D38</f>
        <v>INDIGENT DEFENSE-</v>
      </c>
      <c r="E39" s="157"/>
      <c r="F39" s="157"/>
      <c r="G39" s="89" t="s">
        <v>34</v>
      </c>
      <c r="H39" s="79">
        <f t="shared" si="1"/>
        <v>0</v>
      </c>
      <c r="J39" s="72" t="s">
        <v>35</v>
      </c>
      <c r="K39" s="82">
        <v>8328</v>
      </c>
      <c r="L39" s="90">
        <v>0</v>
      </c>
      <c r="M39" s="55"/>
      <c r="N39" s="91">
        <f>NETWORKDAYS(K37,L37)</f>
        <v>260</v>
      </c>
      <c r="O39" s="56"/>
      <c r="P39" s="55" t="str">
        <f t="shared" ref="P39:Q43" si="2">J39</f>
        <v>Health Ins.</v>
      </c>
      <c r="Q39" s="82">
        <v>8328</v>
      </c>
      <c r="R39" s="90">
        <v>0</v>
      </c>
      <c r="S39" s="55"/>
      <c r="T39" s="92">
        <f>NETWORKDAYS(Q37,R37)</f>
        <v>260</v>
      </c>
    </row>
    <row r="40" spans="1:20" s="7" customFormat="1" ht="15.75" customHeight="1" x14ac:dyDescent="0.2">
      <c r="A40" s="86"/>
      <c r="B40" s="87" t="str">
        <f t="shared" ref="B40:B44" si="3">B39</f>
        <v>2-1100-412-00-070-001-0-</v>
      </c>
      <c r="C40" s="88" t="s">
        <v>36</v>
      </c>
      <c r="D40" s="156" t="str">
        <f t="shared" ref="D40:D44" si="4">D39</f>
        <v>INDIGENT DEFENSE-</v>
      </c>
      <c r="E40" s="157"/>
      <c r="F40" s="157"/>
      <c r="G40" s="89" t="s">
        <v>37</v>
      </c>
      <c r="H40" s="79">
        <f t="shared" si="1"/>
        <v>0</v>
      </c>
      <c r="J40" s="72" t="s">
        <v>38</v>
      </c>
      <c r="K40" s="82">
        <v>43.56</v>
      </c>
      <c r="L40" s="90">
        <v>0</v>
      </c>
      <c r="M40" s="55"/>
      <c r="N40" s="93"/>
      <c r="O40" s="56"/>
      <c r="P40" s="55" t="str">
        <f t="shared" si="2"/>
        <v>Life Ins.</v>
      </c>
      <c r="Q40" s="82">
        <v>43.56</v>
      </c>
      <c r="R40" s="90">
        <v>0</v>
      </c>
      <c r="S40" s="55"/>
      <c r="T40" s="94"/>
    </row>
    <row r="41" spans="1:20" s="7" customFormat="1" ht="15.75" customHeight="1" x14ac:dyDescent="0.2">
      <c r="A41" s="86"/>
      <c r="B41" s="87" t="str">
        <f t="shared" si="3"/>
        <v>2-1100-412-00-070-001-0-</v>
      </c>
      <c r="C41" s="88" t="s">
        <v>39</v>
      </c>
      <c r="D41" s="156" t="str">
        <f t="shared" si="4"/>
        <v>INDIGENT DEFENSE-</v>
      </c>
      <c r="E41" s="157"/>
      <c r="F41" s="157"/>
      <c r="G41" s="89" t="s">
        <v>40</v>
      </c>
      <c r="H41" s="79">
        <f>L41</f>
        <v>2297.7800000000002</v>
      </c>
      <c r="J41" s="72" t="s">
        <v>40</v>
      </c>
      <c r="K41" s="95">
        <v>7.6499999999999999E-2</v>
      </c>
      <c r="L41" s="82">
        <f>ROUND((L35*K41)*K38,2)</f>
        <v>2297.7800000000002</v>
      </c>
      <c r="M41" s="55"/>
      <c r="N41" s="171" t="str">
        <f>"Budgetary impact for "&amp;N33</f>
        <v>Budgetary impact for 2022</v>
      </c>
      <c r="O41" s="56"/>
      <c r="P41" s="55" t="str">
        <f t="shared" si="2"/>
        <v>FICA</v>
      </c>
      <c r="Q41" s="95">
        <f t="shared" si="2"/>
        <v>7.6499999999999999E-2</v>
      </c>
      <c r="R41" s="82">
        <f>ROUND((R35*Q41)*Q38,2)</f>
        <v>4560.47</v>
      </c>
      <c r="S41" s="55"/>
      <c r="T41" s="153" t="str">
        <f>"Budgetary impact for "&amp;T33</f>
        <v>Budgetary impact for 2023</v>
      </c>
    </row>
    <row r="42" spans="1:20" s="7" customFormat="1" ht="15.75" customHeight="1" x14ac:dyDescent="0.2">
      <c r="A42" s="86"/>
      <c r="B42" s="87" t="str">
        <f t="shared" si="3"/>
        <v>2-1100-412-00-070-001-0-</v>
      </c>
      <c r="C42" s="88" t="s">
        <v>41</v>
      </c>
      <c r="D42" s="156" t="str">
        <f t="shared" si="4"/>
        <v>INDIGENT DEFENSE-</v>
      </c>
      <c r="E42" s="157"/>
      <c r="F42" s="157"/>
      <c r="G42" s="89" t="s">
        <v>42</v>
      </c>
      <c r="H42" s="79">
        <f t="shared" ref="H42:H44" si="5">L42</f>
        <v>0</v>
      </c>
      <c r="J42" s="72" t="s">
        <v>43</v>
      </c>
      <c r="K42" s="95">
        <v>0.1303</v>
      </c>
      <c r="L42" s="82">
        <v>0</v>
      </c>
      <c r="M42" s="55"/>
      <c r="N42" s="172"/>
      <c r="O42" s="56"/>
      <c r="P42" s="55" t="str">
        <f t="shared" si="2"/>
        <v>Retirement</v>
      </c>
      <c r="Q42" s="95">
        <v>0.1303</v>
      </c>
      <c r="R42" s="82">
        <v>0</v>
      </c>
      <c r="S42" s="55"/>
      <c r="T42" s="154"/>
    </row>
    <row r="43" spans="1:20" s="7" customFormat="1" ht="15.75" customHeight="1" x14ac:dyDescent="0.2">
      <c r="A43" s="96"/>
      <c r="B43" s="87" t="str">
        <f t="shared" si="3"/>
        <v>2-1100-412-00-070-001-0-</v>
      </c>
      <c r="C43" s="88" t="s">
        <v>44</v>
      </c>
      <c r="D43" s="156" t="str">
        <f t="shared" si="4"/>
        <v>INDIGENT DEFENSE-</v>
      </c>
      <c r="E43" s="157"/>
      <c r="F43" s="157"/>
      <c r="G43" s="89" t="s">
        <v>45</v>
      </c>
      <c r="H43" s="79">
        <f t="shared" si="5"/>
        <v>180.22</v>
      </c>
      <c r="J43" s="72" t="s">
        <v>46</v>
      </c>
      <c r="K43" s="95">
        <v>6.0000000000000001E-3</v>
      </c>
      <c r="L43" s="82">
        <f>ROUND((L35*K43)*K38,2)</f>
        <v>180.22</v>
      </c>
      <c r="M43" s="55"/>
      <c r="N43" s="173"/>
      <c r="O43" s="56"/>
      <c r="P43" s="55" t="str">
        <f t="shared" si="2"/>
        <v>Unemployment</v>
      </c>
      <c r="Q43" s="95">
        <f t="shared" si="2"/>
        <v>6.0000000000000001E-3</v>
      </c>
      <c r="R43" s="82">
        <f>ROUND((R35*Q43)*Q38,2)</f>
        <v>357.68</v>
      </c>
      <c r="S43" s="55"/>
      <c r="T43" s="155"/>
    </row>
    <row r="44" spans="1:20" s="7" customFormat="1" ht="15.75" customHeight="1" thickBot="1" x14ac:dyDescent="0.25">
      <c r="A44" s="96"/>
      <c r="B44" s="87" t="str">
        <f t="shared" si="3"/>
        <v>2-1100-412-00-070-001-0-</v>
      </c>
      <c r="C44" s="88" t="s">
        <v>47</v>
      </c>
      <c r="D44" s="156" t="str">
        <f t="shared" si="4"/>
        <v>INDIGENT DEFENSE-</v>
      </c>
      <c r="E44" s="157"/>
      <c r="F44" s="157"/>
      <c r="G44" s="89" t="s">
        <v>48</v>
      </c>
      <c r="H44" s="79">
        <f t="shared" si="5"/>
        <v>63.08</v>
      </c>
      <c r="J44" s="97" t="s">
        <v>49</v>
      </c>
      <c r="K44" s="98">
        <v>2.0999999999999999E-3</v>
      </c>
      <c r="L44" s="99">
        <f>ROUND((L35*K44)*K38,2)</f>
        <v>63.08</v>
      </c>
      <c r="M44" s="100"/>
      <c r="N44" s="101">
        <f>SUM(L39:L44,L38)</f>
        <v>32577.360000000001</v>
      </c>
      <c r="O44" s="102"/>
      <c r="P44" s="103" t="s">
        <v>49</v>
      </c>
      <c r="Q44" s="104">
        <f>K44</f>
        <v>2.0999999999999999E-3</v>
      </c>
      <c r="R44" s="99">
        <f>ROUND((R35*Q44)*Q38,2)</f>
        <v>125.19</v>
      </c>
      <c r="S44" s="100"/>
      <c r="T44" s="105">
        <f>SUM(R39:R44,R38)</f>
        <v>64657.34</v>
      </c>
    </row>
    <row r="45" spans="1:20" s="7" customFormat="1" ht="15.75" thickBot="1" x14ac:dyDescent="0.25">
      <c r="A45" s="96"/>
      <c r="B45" s="106" t="s">
        <v>50</v>
      </c>
      <c r="C45" s="107"/>
      <c r="D45" s="140"/>
      <c r="E45" s="139"/>
      <c r="F45" s="139"/>
      <c r="G45" s="108"/>
      <c r="H45" s="109"/>
      <c r="L45" s="82"/>
      <c r="N45" s="110"/>
      <c r="T45" s="110"/>
    </row>
    <row r="46" spans="1:20" s="7" customFormat="1" ht="16.5" thickTop="1" thickBot="1" x14ac:dyDescent="0.25">
      <c r="A46" s="96"/>
      <c r="B46" s="111" t="s">
        <v>50</v>
      </c>
      <c r="C46" s="111"/>
      <c r="D46" s="111"/>
      <c r="E46" s="112"/>
      <c r="F46" s="113"/>
      <c r="G46" s="114" t="s">
        <v>55</v>
      </c>
      <c r="H46" s="115">
        <f>SUM(H38:H45)</f>
        <v>32577.360000000001</v>
      </c>
      <c r="I46" s="25"/>
      <c r="J46" s="55"/>
      <c r="K46" s="116"/>
      <c r="L46" s="82"/>
      <c r="M46" s="25"/>
      <c r="N46" s="25"/>
      <c r="O46" s="25"/>
      <c r="P46" s="55"/>
      <c r="Q46" s="116"/>
      <c r="R46" s="82"/>
      <c r="S46" s="25"/>
      <c r="T46" s="25"/>
    </row>
    <row r="47" spans="1:20" s="7" customFormat="1" ht="13.5" thickTop="1" x14ac:dyDescent="0.2">
      <c r="A47" s="162"/>
      <c r="B47" s="162"/>
      <c r="C47" s="146"/>
      <c r="D47" s="146"/>
      <c r="E47" s="29"/>
      <c r="F47" s="59"/>
      <c r="G47" s="60"/>
      <c r="H47" s="25"/>
      <c r="I47" s="61"/>
      <c r="J47" s="57"/>
      <c r="K47" s="117"/>
      <c r="L47" s="118"/>
      <c r="M47" s="55"/>
      <c r="N47" s="119"/>
      <c r="O47" s="55"/>
      <c r="P47" s="57"/>
      <c r="Q47" s="120"/>
      <c r="R47" s="118"/>
      <c r="S47" s="55"/>
      <c r="T47" s="119"/>
    </row>
    <row r="48" spans="1:20" s="7" customFormat="1" ht="22.5" x14ac:dyDescent="0.3">
      <c r="B48" s="121"/>
      <c r="C48" s="175"/>
      <c r="D48" s="175"/>
      <c r="E48" s="175"/>
      <c r="F48" s="138"/>
      <c r="H48" s="122"/>
      <c r="I48" s="123"/>
      <c r="J48" s="25"/>
      <c r="K48" s="25"/>
      <c r="L48" s="124"/>
      <c r="M48" s="25"/>
      <c r="N48" s="25"/>
      <c r="O48" s="25"/>
      <c r="P48" s="25"/>
      <c r="Q48" s="25"/>
      <c r="R48" s="124"/>
      <c r="S48" s="25"/>
      <c r="T48" s="25"/>
    </row>
    <row r="49" spans="1:20" s="7" customFormat="1" ht="22.5" x14ac:dyDescent="0.3">
      <c r="A49" s="125"/>
      <c r="B49" s="126"/>
      <c r="C49" s="126"/>
      <c r="D49" s="126"/>
      <c r="E49" s="127"/>
      <c r="F49" s="127"/>
      <c r="G49" s="127"/>
      <c r="H49" s="127"/>
      <c r="I49" s="123"/>
    </row>
    <row r="50" spans="1:20" s="7" customFormat="1" ht="22.5" customHeight="1" x14ac:dyDescent="0.3">
      <c r="A50" s="125" t="s">
        <v>53</v>
      </c>
      <c r="B50" s="126"/>
      <c r="C50" s="177" t="s">
        <v>56</v>
      </c>
      <c r="D50" s="177"/>
      <c r="E50" s="177"/>
      <c r="F50" s="177"/>
      <c r="G50" s="177"/>
      <c r="H50" s="177"/>
      <c r="I50" s="128"/>
    </row>
    <row r="51" spans="1:20" s="7" customFormat="1" ht="36" customHeight="1" x14ac:dyDescent="0.3">
      <c r="A51" s="129"/>
      <c r="B51" s="129"/>
      <c r="C51" s="177"/>
      <c r="D51" s="177"/>
      <c r="E51" s="177"/>
      <c r="F51" s="177"/>
      <c r="G51" s="177"/>
      <c r="H51" s="177"/>
      <c r="I51" s="129"/>
    </row>
    <row r="52" spans="1:20" s="7" customFormat="1" ht="18" x14ac:dyDescent="0.25">
      <c r="A52" s="174" t="s">
        <v>51</v>
      </c>
      <c r="B52" s="174"/>
      <c r="C52" s="174"/>
      <c r="D52" s="174"/>
      <c r="E52" s="174"/>
      <c r="F52" s="174"/>
      <c r="G52" s="174"/>
      <c r="H52" s="174"/>
      <c r="I52" s="130"/>
    </row>
    <row r="53" spans="1:20" s="7" customFormat="1" ht="18" x14ac:dyDescent="0.25">
      <c r="A53" s="144"/>
      <c r="B53" s="144"/>
      <c r="C53" s="144"/>
      <c r="D53" s="144"/>
      <c r="E53" s="144"/>
      <c r="F53" s="131"/>
      <c r="G53" s="134"/>
      <c r="H53" s="132"/>
      <c r="I53" s="133"/>
    </row>
    <row r="54" spans="1:20" s="7" customFormat="1" ht="18" x14ac:dyDescent="0.25">
      <c r="A54" s="132"/>
      <c r="B54" s="132"/>
      <c r="C54" s="132"/>
      <c r="D54" s="132"/>
      <c r="E54" s="132"/>
      <c r="F54" s="134"/>
      <c r="G54" s="132"/>
      <c r="H54" s="132"/>
      <c r="I54" s="133"/>
    </row>
    <row r="55" spans="1:20" s="7" customFormat="1" ht="18" x14ac:dyDescent="0.25">
      <c r="A55" s="176"/>
      <c r="B55" s="174"/>
      <c r="C55" s="174"/>
      <c r="D55" s="174"/>
      <c r="E55" s="174"/>
      <c r="F55" s="174"/>
      <c r="G55" s="174"/>
      <c r="H55" s="174"/>
      <c r="I55" s="133"/>
    </row>
    <row r="56" spans="1:20" s="7" customFormat="1" ht="18" x14ac:dyDescent="0.25">
      <c r="A56" s="174"/>
      <c r="B56" s="174"/>
      <c r="C56" s="174"/>
      <c r="D56" s="174"/>
      <c r="E56" s="174"/>
      <c r="F56" s="174"/>
      <c r="G56" s="174"/>
      <c r="H56" s="174"/>
      <c r="I56" s="133"/>
    </row>
    <row r="57" spans="1:20" s="7" customFormat="1" x14ac:dyDescent="0.2">
      <c r="A57" s="135" t="s">
        <v>52</v>
      </c>
      <c r="B57" s="135"/>
      <c r="C57" s="135"/>
      <c r="D57" s="135"/>
      <c r="E57" s="135"/>
      <c r="F57" s="135"/>
      <c r="G57" s="135"/>
      <c r="H57" s="135"/>
      <c r="I57" s="135"/>
    </row>
    <row r="58" spans="1:20" s="7" customFormat="1" x14ac:dyDescent="0.2">
      <c r="A58" s="136">
        <v>38386</v>
      </c>
      <c r="B58" s="136"/>
      <c r="C58" s="136"/>
      <c r="D58" s="136"/>
      <c r="E58" s="136"/>
      <c r="F58" s="136"/>
      <c r="G58" s="136"/>
      <c r="H58" s="136"/>
      <c r="I58" s="136"/>
    </row>
    <row r="59" spans="1:20" s="7" customFormat="1" x14ac:dyDescent="0.2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</row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</sheetData>
  <mergeCells count="29">
    <mergeCell ref="A56:H56"/>
    <mergeCell ref="D44:F44"/>
    <mergeCell ref="A47:B47"/>
    <mergeCell ref="C48:E48"/>
    <mergeCell ref="C50:H51"/>
    <mergeCell ref="A52:H52"/>
    <mergeCell ref="A55:H55"/>
    <mergeCell ref="T41:T43"/>
    <mergeCell ref="D42:F42"/>
    <mergeCell ref="D43:F43"/>
    <mergeCell ref="A14:I14"/>
    <mergeCell ref="N34:N37"/>
    <mergeCell ref="T34:T37"/>
    <mergeCell ref="A35:B35"/>
    <mergeCell ref="B36:C36"/>
    <mergeCell ref="D36:G36"/>
    <mergeCell ref="B37:C37"/>
    <mergeCell ref="D37:G37"/>
    <mergeCell ref="D38:F38"/>
    <mergeCell ref="D39:F39"/>
    <mergeCell ref="D40:F40"/>
    <mergeCell ref="D41:F41"/>
    <mergeCell ref="N41:N43"/>
    <mergeCell ref="A13:I13"/>
    <mergeCell ref="A1:I1"/>
    <mergeCell ref="A2:I2"/>
    <mergeCell ref="A3:I3"/>
    <mergeCell ref="A5:H6"/>
    <mergeCell ref="B10:E10"/>
  </mergeCells>
  <printOptions horizontalCentered="1"/>
  <pageMargins left="0" right="0" top="0.5" bottom="0.5" header="0" footer="0"/>
  <pageSetup scale="56" orientation="portrait" r:id="rId1"/>
  <headerFooter alignWithMargins="0">
    <oddFooter>&amp;C&amp;P</oddFooter>
  </headerFooter>
  <rowBreaks count="1" manualBreakCount="1">
    <brk id="58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070-001</vt:lpstr>
      <vt:lpstr>'070-001'!Print_Area</vt:lpstr>
    </vt:vector>
  </TitlesOfParts>
  <Company>County of Hidalgo,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Eliazar Bazan Jr.</dc:creator>
  <cp:lastModifiedBy>Esmeralda Medina</cp:lastModifiedBy>
  <cp:lastPrinted>2021-12-09T17:02:37Z</cp:lastPrinted>
  <dcterms:created xsi:type="dcterms:W3CDTF">2018-12-11T19:48:09Z</dcterms:created>
  <dcterms:modified xsi:type="dcterms:W3CDTF">2022-05-26T16:14:48Z</dcterms:modified>
</cp:coreProperties>
</file>