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TRICIA RAMOS\1. Salary Related\2022 Fiscal Notes\"/>
    </mc:Choice>
  </mc:AlternateContent>
  <bookViews>
    <workbookView xWindow="0" yWindow="0" windowWidth="28800" windowHeight="12135"/>
  </bookViews>
  <sheets>
    <sheet name="115-101 DISC STEP" sheetId="1" r:id="rId1"/>
  </sheets>
  <definedNames>
    <definedName name="_xlnm.Print_Area" localSheetId="0">'115-101 DISC STEP'!$A$1:$I$49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T24" i="1" l="1"/>
  <c r="Q35" i="1" l="1"/>
  <c r="Q34" i="1"/>
  <c r="P34" i="1"/>
  <c r="P33" i="1"/>
  <c r="Q32" i="1"/>
  <c r="P32" i="1"/>
  <c r="N32" i="1"/>
  <c r="P31" i="1"/>
  <c r="T30" i="1"/>
  <c r="P30" i="1"/>
  <c r="N30" i="1"/>
  <c r="D31" i="1"/>
  <c r="D32" i="1" s="1"/>
  <c r="D33" i="1" s="1"/>
  <c r="D34" i="1" s="1"/>
  <c r="D35" i="1" s="1"/>
  <c r="B30" i="1"/>
  <c r="B31" i="1" s="1"/>
  <c r="B32" i="1" s="1"/>
  <c r="B33" i="1" s="1"/>
  <c r="B34" i="1" s="1"/>
  <c r="B35" i="1" s="1"/>
  <c r="T29" i="1"/>
  <c r="N29" i="1"/>
  <c r="P27" i="1"/>
  <c r="P26" i="1"/>
  <c r="T25" i="1"/>
  <c r="Q25" i="1"/>
  <c r="P25" i="1"/>
  <c r="N25" i="1"/>
  <c r="T32" i="1"/>
  <c r="G22" i="1"/>
  <c r="F22" i="1"/>
  <c r="H17" i="1"/>
  <c r="H22" i="1" s="1"/>
  <c r="K26" i="1" s="1"/>
  <c r="Q29" i="1" l="1"/>
  <c r="R31" i="1" s="1"/>
  <c r="K29" i="1"/>
  <c r="L31" i="1" s="1"/>
  <c r="H31" i="1" s="1"/>
  <c r="L26" i="1"/>
  <c r="Q26" i="1"/>
  <c r="R26" i="1" s="1"/>
  <c r="R30" i="1" l="1"/>
  <c r="L30" i="1"/>
  <c r="H30" i="1" s="1"/>
  <c r="L29" i="1"/>
  <c r="H29" i="1" s="1"/>
  <c r="L32" i="1"/>
  <c r="L35" i="1"/>
  <c r="H35" i="1" s="1"/>
  <c r="L34" i="1"/>
  <c r="H34" i="1" s="1"/>
  <c r="L33" i="1"/>
  <c r="H33" i="1" s="1"/>
  <c r="R34" i="1"/>
  <c r="R35" i="1"/>
  <c r="R33" i="1"/>
  <c r="R29" i="1"/>
  <c r="R32" i="1"/>
  <c r="T35" i="1" l="1"/>
  <c r="C39" i="1" s="1"/>
  <c r="H32" i="1"/>
  <c r="H37" i="1" s="1"/>
  <c r="N35" i="1"/>
</calcChain>
</file>

<file path=xl/sharedStrings.xml><?xml version="1.0" encoding="utf-8"?>
<sst xmlns="http://schemas.openxmlformats.org/spreadsheetml/2006/main" count="69" uniqueCount="65">
  <si>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</si>
  <si>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</si>
  <si>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</si>
  <si>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</si>
  <si>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</si>
  <si>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</si>
  <si>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</si>
  <si>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</si>
  <si>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</si>
  <si>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</si>
  <si>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</si>
  <si>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</si>
  <si>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</si>
  <si>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</si>
  <si>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</si>
  <si>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</si>
  <si>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</si>
  <si>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</si>
  <si>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</si>
  <si>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</si>
  <si>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</si>
  <si>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</si>
  <si>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</si>
  <si>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</si>
  <si>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</si>
  <si>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</si>
  <si>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</si>
  <si>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</si>
  <si>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</si>
  <si>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</si>
  <si>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</si>
  <si>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</si>
  <si>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</si>
  <si>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</si>
  <si>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</si>
  <si>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</si>
  <si>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</si>
  <si>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</si>
  <si>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</si>
  <si>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</si>
  <si>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</si>
  <si>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</si>
  <si>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</si>
  <si>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</si>
  <si>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</si>
  <si>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</si>
  <si>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</si>
  <si>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</si>
  <si>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</si>
  <si>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</si>
  <si>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Hidalgo Co. Budget Office</t>
  </si>
  <si>
    <t>Current 
Budgeted Salary
Allowance</t>
  </si>
  <si>
    <t xml:space="preserve">Proposed
Budgeted Salary/
Allowance </t>
  </si>
  <si>
    <t>Funds available</t>
  </si>
  <si>
    <t>CSLFRF-</t>
  </si>
  <si>
    <t>2022 Budgetary Impact</t>
  </si>
  <si>
    <t>REG F/T EMPLOYEE</t>
  </si>
  <si>
    <t>2-1290-441-09-115-101-1-</t>
  </si>
  <si>
    <t>Valde Guerra, Interim Budget Officer</t>
  </si>
  <si>
    <t>CSLFRF/ARPA Adm (1290) -</t>
  </si>
  <si>
    <t>2023 Budgetary Impact:</t>
  </si>
  <si>
    <t>Contract Specialist II</t>
  </si>
  <si>
    <t>11/02</t>
  </si>
  <si>
    <t>Approval of the following personnel actions, effective 07/01/2022 through 12/31/2022:</t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</si>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</sst>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37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6"/>
      <color rgb="FF00B050"/>
      <name val="Tahoma"/>
      <family val="2"/>
    </font>
    <font>
      <b/>
      <sz val="14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179">
    <xf numFmtId="0" fontId="0" fillId="0" borderId="0" xfId="0"/>
    <xf numFmtId="0" fontId="3" fillId="0" borderId="0" xfId="4" applyFont="1" applyAlignment="1"/>
    <xf numFmtId="0" fontId="4" fillId="0" borderId="0" xfId="4" applyFont="1"/>
    <xf numFmtId="0" fontId="3" fillId="0" borderId="0" xfId="4" applyFont="1" applyAlignment="1">
      <alignment horizontal="center"/>
    </xf>
    <xf numFmtId="0" fontId="7" fillId="0" borderId="0" xfId="4" applyNumberFormat="1" applyFont="1" applyAlignment="1">
      <alignment wrapText="1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9" fillId="0" borderId="0" xfId="4" applyFont="1" applyAlignment="1"/>
    <xf numFmtId="0" fontId="9" fillId="0" borderId="0" xfId="4" applyFont="1" applyFill="1" applyAlignment="1">
      <alignment horizontal="left"/>
    </xf>
    <xf numFmtId="0" fontId="9" fillId="0" borderId="0" xfId="4" applyFont="1" applyFill="1" applyAlignment="1">
      <alignment horizontal="right"/>
    </xf>
    <xf numFmtId="0" fontId="9" fillId="0" borderId="1" xfId="4" applyFont="1" applyBorder="1" applyAlignment="1">
      <alignment horizontal="center"/>
    </xf>
    <xf numFmtId="0" fontId="9" fillId="0" borderId="0" xfId="4" applyFont="1" applyBorder="1" applyAlignment="1"/>
    <xf numFmtId="0" fontId="9" fillId="0" borderId="0" xfId="4" applyFont="1" applyFill="1"/>
    <xf numFmtId="0" fontId="11" fillId="0" borderId="0" xfId="4" applyFont="1" applyBorder="1" applyAlignment="1">
      <alignment horizontal="left"/>
    </xf>
    <xf numFmtId="1" fontId="10" fillId="0" borderId="0" xfId="4" applyNumberFormat="1" applyFont="1"/>
    <xf numFmtId="0" fontId="9" fillId="0" borderId="0" xfId="4" applyFont="1" applyBorder="1" applyAlignment="1">
      <alignment vertical="top" wrapText="1"/>
    </xf>
    <xf numFmtId="0" fontId="12" fillId="2" borderId="0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165" fontId="15" fillId="0" borderId="2" xfId="4" applyNumberFormat="1" applyFont="1" applyFill="1" applyBorder="1" applyAlignment="1">
      <alignment horizontal="center" vertical="top"/>
    </xf>
    <xf numFmtId="0" fontId="15" fillId="0" borderId="2" xfId="4" applyFont="1" applyFill="1" applyBorder="1" applyAlignment="1">
      <alignment vertical="top" wrapText="1"/>
    </xf>
    <xf numFmtId="166" fontId="15" fillId="0" borderId="2" xfId="4" quotePrefix="1" applyNumberFormat="1" applyFont="1" applyFill="1" applyBorder="1" applyAlignment="1">
      <alignment vertical="top"/>
    </xf>
    <xf numFmtId="0" fontId="15" fillId="0" borderId="2" xfId="4" applyNumberFormat="1" applyFont="1" applyFill="1" applyBorder="1" applyAlignment="1">
      <alignment horizontal="center" vertical="top"/>
    </xf>
    <xf numFmtId="49" fontId="15" fillId="0" borderId="2" xfId="4" quotePrefix="1" applyNumberFormat="1" applyFont="1" applyFill="1" applyBorder="1" applyAlignment="1">
      <alignment horizontal="center" vertical="top"/>
    </xf>
    <xf numFmtId="4" fontId="15" fillId="0" borderId="2" xfId="4" applyNumberFormat="1" applyFont="1" applyFill="1" applyBorder="1" applyAlignment="1">
      <alignment horizontal="center" vertical="top"/>
    </xf>
    <xf numFmtId="40" fontId="15" fillId="0" borderId="3" xfId="4" applyNumberFormat="1" applyFont="1" applyFill="1" applyBorder="1" applyAlignment="1">
      <alignment horizontal="center" vertical="top"/>
    </xf>
    <xf numFmtId="4" fontId="16" fillId="0" borderId="0" xfId="4" applyNumberFormat="1" applyFont="1" applyBorder="1" applyAlignment="1">
      <alignment vertical="top" wrapText="1"/>
    </xf>
    <xf numFmtId="0" fontId="10" fillId="0" borderId="0" xfId="4" applyFont="1" applyBorder="1"/>
    <xf numFmtId="0" fontId="17" fillId="0" borderId="0" xfId="4" applyFont="1"/>
    <xf numFmtId="0" fontId="1" fillId="0" borderId="0" xfId="4" applyFont="1" applyAlignment="1"/>
    <xf numFmtId="0" fontId="10" fillId="0" borderId="0" xfId="4" applyFont="1" applyBorder="1" applyAlignment="1"/>
    <xf numFmtId="166" fontId="15" fillId="0" borderId="2" xfId="4" applyNumberFormat="1" applyFont="1" applyFill="1" applyBorder="1" applyAlignment="1">
      <alignment horizontal="center" vertical="top"/>
    </xf>
    <xf numFmtId="165" fontId="15" fillId="0" borderId="2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vertical="top" wrapText="1"/>
    </xf>
    <xf numFmtId="166" fontId="15" fillId="0" borderId="2" xfId="4" applyNumberFormat="1" applyFont="1" applyBorder="1" applyAlignment="1">
      <alignment horizontal="center" vertical="top"/>
    </xf>
    <xf numFmtId="4" fontId="15" fillId="0" borderId="2" xfId="4" applyNumberFormat="1" applyFont="1" applyBorder="1" applyAlignment="1">
      <alignment horizontal="center" vertical="top"/>
    </xf>
    <xf numFmtId="40" fontId="15" fillId="0" borderId="3" xfId="4" applyNumberFormat="1" applyFont="1" applyBorder="1" applyAlignment="1">
      <alignment horizontal="center" vertical="top"/>
    </xf>
    <xf numFmtId="4" fontId="10" fillId="0" borderId="5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 vertical="top"/>
    </xf>
    <xf numFmtId="0" fontId="15" fillId="0" borderId="0" xfId="4" applyFont="1" applyBorder="1" applyAlignment="1">
      <alignment vertical="top" wrapText="1"/>
    </xf>
    <xf numFmtId="4" fontId="15" fillId="0" borderId="6" xfId="4" applyNumberFormat="1" applyFont="1" applyBorder="1" applyAlignment="1">
      <alignment horizontal="center" vertical="top"/>
    </xf>
    <xf numFmtId="40" fontId="15" fillId="0" borderId="2" xfId="4" applyNumberFormat="1" applyFont="1" applyBorder="1" applyAlignment="1">
      <alignment horizontal="center" vertical="top"/>
    </xf>
    <xf numFmtId="4" fontId="11" fillId="0" borderId="0" xfId="4" applyNumberFormat="1" applyFont="1" applyBorder="1" applyAlignment="1">
      <alignment horizontal="left" vertical="top" wrapText="1"/>
    </xf>
    <xf numFmtId="0" fontId="18" fillId="0" borderId="0" xfId="4" applyFont="1" applyBorder="1" applyAlignment="1">
      <alignment vertical="top"/>
    </xf>
    <xf numFmtId="0" fontId="14" fillId="0" borderId="0" xfId="4" applyFont="1" applyBorder="1" applyAlignment="1"/>
    <xf numFmtId="4" fontId="11" fillId="0" borderId="0" xfId="4" applyNumberFormat="1" applyFont="1" applyBorder="1" applyAlignment="1">
      <alignment horizontal="center" vertical="top"/>
    </xf>
    <xf numFmtId="0" fontId="11" fillId="0" borderId="0" xfId="4" applyFont="1" applyBorder="1" applyAlignment="1">
      <alignment horizontal="left" vertical="top" wrapText="1"/>
    </xf>
    <xf numFmtId="2" fontId="19" fillId="3" borderId="0" xfId="4" applyNumberFormat="1" applyFont="1" applyFill="1" applyBorder="1" applyAlignment="1"/>
    <xf numFmtId="2" fontId="19" fillId="3" borderId="4" xfId="4" applyNumberFormat="1" applyFont="1" applyFill="1" applyBorder="1" applyAlignment="1"/>
    <xf numFmtId="0" fontId="19" fillId="4" borderId="7" xfId="4" applyFont="1" applyFill="1" applyBorder="1" applyAlignment="1">
      <alignment horizontal="center"/>
    </xf>
    <xf numFmtId="0" fontId="19" fillId="4" borderId="3" xfId="4" applyFont="1" applyFill="1" applyBorder="1" applyAlignment="1">
      <alignment horizontal="center"/>
    </xf>
    <xf numFmtId="0" fontId="19" fillId="4" borderId="4" xfId="4" applyFont="1" applyFill="1" applyBorder="1" applyAlignment="1">
      <alignment horizontal="center"/>
    </xf>
    <xf numFmtId="0" fontId="20" fillId="0" borderId="2" xfId="4" applyFont="1" applyBorder="1"/>
    <xf numFmtId="2" fontId="19" fillId="3" borderId="7" xfId="4" applyNumberFormat="1" applyFont="1" applyFill="1" applyBorder="1" applyAlignment="1"/>
    <xf numFmtId="0" fontId="19" fillId="5" borderId="2" xfId="4" applyFont="1" applyFill="1" applyBorder="1" applyAlignment="1">
      <alignment horizontal="center"/>
    </xf>
    <xf numFmtId="0" fontId="9" fillId="0" borderId="0" xfId="4" applyFont="1" applyBorder="1" applyAlignment="1">
      <alignment horizontal="center" vertical="top"/>
    </xf>
    <xf numFmtId="0" fontId="20" fillId="6" borderId="5" xfId="4" applyFont="1" applyFill="1" applyBorder="1" applyAlignment="1">
      <alignment horizontal="right"/>
    </xf>
    <xf numFmtId="0" fontId="21" fillId="6" borderId="0" xfId="4" applyFont="1" applyFill="1" applyBorder="1"/>
    <xf numFmtId="0" fontId="20" fillId="0" borderId="0" xfId="4" applyFont="1" applyBorder="1"/>
    <xf numFmtId="0" fontId="20" fillId="0" borderId="8" xfId="4" applyFont="1" applyBorder="1"/>
    <xf numFmtId="0" fontId="20" fillId="0" borderId="0" xfId="4" applyFont="1" applyBorder="1" applyAlignment="1">
      <alignment horizontal="right"/>
    </xf>
    <xf numFmtId="0" fontId="20" fillId="0" borderId="0" xfId="4" applyFont="1" applyFill="1" applyBorder="1"/>
    <xf numFmtId="0" fontId="22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right"/>
    </xf>
    <xf numFmtId="0" fontId="10" fillId="0" borderId="0" xfId="5" applyNumberFormat="1" applyFont="1" applyBorder="1" applyAlignment="1">
      <alignment horizontal="center"/>
    </xf>
    <xf numFmtId="0" fontId="10" fillId="0" borderId="0" xfId="5" applyFont="1" applyBorder="1" applyAlignment="1"/>
    <xf numFmtId="0" fontId="20" fillId="0" borderId="5" xfId="4" applyFont="1" applyBorder="1" applyAlignment="1">
      <alignment horizontal="right"/>
    </xf>
    <xf numFmtId="40" fontId="20" fillId="7" borderId="0" xfId="4" applyNumberFormat="1" applyFont="1" applyFill="1" applyBorder="1"/>
    <xf numFmtId="40" fontId="20" fillId="0" borderId="0" xfId="4" applyNumberFormat="1" applyFont="1" applyBorder="1"/>
    <xf numFmtId="40" fontId="20" fillId="0" borderId="0" xfId="4" applyNumberFormat="1" applyFont="1" applyFill="1" applyBorder="1"/>
    <xf numFmtId="0" fontId="24" fillId="0" borderId="12" xfId="5" applyFont="1" applyBorder="1" applyAlignment="1">
      <alignment horizontal="center"/>
    </xf>
    <xf numFmtId="167" fontId="25" fillId="6" borderId="0" xfId="4" applyNumberFormat="1" applyFont="1" applyFill="1" applyBorder="1"/>
    <xf numFmtId="167" fontId="20" fillId="0" borderId="0" xfId="4" applyNumberFormat="1" applyFont="1" applyBorder="1"/>
    <xf numFmtId="0" fontId="20" fillId="0" borderId="0" xfId="4" applyNumberFormat="1" applyFont="1" applyBorder="1"/>
    <xf numFmtId="167" fontId="20" fillId="0" borderId="0" xfId="4" applyNumberFormat="1" applyFont="1" applyFill="1" applyBorder="1"/>
    <xf numFmtId="0" fontId="24" fillId="0" borderId="16" xfId="5" applyFont="1" applyBorder="1" applyAlignment="1">
      <alignment horizontal="center"/>
    </xf>
    <xf numFmtId="0" fontId="20" fillId="0" borderId="5" xfId="4" applyFont="1" applyBorder="1"/>
    <xf numFmtId="167" fontId="26" fillId="0" borderId="0" xfId="4" applyNumberFormat="1" applyFont="1" applyFill="1" applyBorder="1"/>
    <xf numFmtId="14" fontId="26" fillId="0" borderId="0" xfId="4" applyNumberFormat="1" applyFont="1" applyBorder="1"/>
    <xf numFmtId="0" fontId="14" fillId="0" borderId="19" xfId="4" applyFont="1" applyFill="1" applyBorder="1"/>
    <xf numFmtId="0" fontId="27" fillId="0" borderId="20" xfId="4" applyFont="1" applyFill="1" applyBorder="1"/>
    <xf numFmtId="0" fontId="27" fillId="0" borderId="7" xfId="5" applyNumberFormat="1" applyFont="1" applyFill="1" applyBorder="1" applyAlignment="1">
      <alignment horizontal="center"/>
    </xf>
    <xf numFmtId="0" fontId="27" fillId="0" borderId="23" xfId="5" applyFont="1" applyBorder="1" applyAlignment="1"/>
    <xf numFmtId="7" fontId="27" fillId="0" borderId="24" xfId="1" applyNumberFormat="1" applyFont="1" applyBorder="1"/>
    <xf numFmtId="0" fontId="20" fillId="0" borderId="5" xfId="4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4" xfId="4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14" fillId="0" borderId="19" xfId="4" applyFont="1" applyBorder="1"/>
    <xf numFmtId="0" fontId="27" fillId="0" borderId="20" xfId="4" applyFont="1" applyBorder="1"/>
    <xf numFmtId="0" fontId="27" fillId="0" borderId="7" xfId="5" applyNumberFormat="1" applyFont="1" applyBorder="1" applyAlignment="1">
      <alignment horizontal="center"/>
    </xf>
    <xf numFmtId="0" fontId="27" fillId="0" borderId="25" xfId="5" applyFont="1" applyBorder="1" applyAlignment="1"/>
    <xf numFmtId="39" fontId="28" fillId="0" borderId="0" xfId="2" applyNumberFormat="1" applyFont="1" applyBorder="1"/>
    <xf numFmtId="0" fontId="26" fillId="0" borderId="6" xfId="4" applyFont="1" applyBorder="1" applyAlignment="1">
      <alignment horizontal="center"/>
    </xf>
    <xf numFmtId="0" fontId="26" fillId="0" borderId="26" xfId="4" applyFont="1" applyBorder="1" applyAlignment="1">
      <alignment horizontal="center"/>
    </xf>
    <xf numFmtId="44" fontId="20" fillId="0" borderId="0" xfId="2" applyFont="1" applyBorder="1"/>
    <xf numFmtId="44" fontId="20" fillId="0" borderId="27" xfId="2" applyFont="1" applyBorder="1"/>
    <xf numFmtId="10" fontId="20" fillId="0" borderId="0" xfId="3" applyNumberFormat="1" applyFont="1" applyBorder="1"/>
    <xf numFmtId="0" fontId="14" fillId="0" borderId="0" xfId="4" applyFont="1"/>
    <xf numFmtId="0" fontId="20" fillId="0" borderId="17" xfId="4" applyFont="1" applyBorder="1"/>
    <xf numFmtId="10" fontId="28" fillId="7" borderId="30" xfId="3" applyNumberFormat="1" applyFont="1" applyFill="1" applyBorder="1" applyAlignment="1">
      <alignment horizontal="right"/>
    </xf>
    <xf numFmtId="39" fontId="20" fillId="0" borderId="30" xfId="2" applyNumberFormat="1" applyFont="1" applyBorder="1"/>
    <xf numFmtId="0" fontId="20" fillId="0" borderId="30" xfId="4" applyFont="1" applyFill="1" applyBorder="1"/>
    <xf numFmtId="39" fontId="20" fillId="0" borderId="31" xfId="4" applyNumberFormat="1" applyFont="1" applyFill="1" applyBorder="1"/>
    <xf numFmtId="0" fontId="20" fillId="0" borderId="18" xfId="4" applyFont="1" applyFill="1" applyBorder="1"/>
    <xf numFmtId="0" fontId="20" fillId="0" borderId="30" xfId="4" applyFont="1" applyBorder="1"/>
    <xf numFmtId="10" fontId="20" fillId="0" borderId="30" xfId="3" applyNumberFormat="1" applyFont="1" applyBorder="1"/>
    <xf numFmtId="39" fontId="20" fillId="0" borderId="32" xfId="4" applyNumberFormat="1" applyFont="1" applyFill="1" applyBorder="1"/>
    <xf numFmtId="49" fontId="27" fillId="0" borderId="33" xfId="5" applyNumberFormat="1" applyFont="1" applyBorder="1" applyAlignment="1">
      <alignment horizontal="left"/>
    </xf>
    <xf numFmtId="49" fontId="27" fillId="0" borderId="34" xfId="5" applyNumberFormat="1" applyFont="1" applyBorder="1" applyAlignment="1">
      <alignment horizontal="left"/>
    </xf>
    <xf numFmtId="49" fontId="27" fillId="0" borderId="33" xfId="5" applyNumberFormat="1" applyFont="1" applyBorder="1" applyAlignment="1"/>
    <xf numFmtId="49" fontId="27" fillId="0" borderId="34" xfId="5" applyNumberFormat="1" applyFont="1" applyBorder="1" applyAlignment="1"/>
    <xf numFmtId="0" fontId="27" fillId="0" borderId="35" xfId="5" applyFont="1" applyBorder="1" applyAlignment="1">
      <alignment horizontal="center"/>
    </xf>
    <xf numFmtId="7" fontId="27" fillId="0" borderId="36" xfId="1" applyNumberFormat="1" applyFont="1" applyBorder="1"/>
    <xf numFmtId="39" fontId="10" fillId="0" borderId="0" xfId="4" applyNumberFormat="1" applyFont="1"/>
    <xf numFmtId="49" fontId="27" fillId="0" borderId="0" xfId="5" applyNumberFormat="1" applyFont="1" applyBorder="1" applyAlignment="1">
      <alignment horizontal="left"/>
    </xf>
    <xf numFmtId="49" fontId="27" fillId="0" borderId="0" xfId="5" applyNumberFormat="1" applyFont="1" applyBorder="1"/>
    <xf numFmtId="0" fontId="27" fillId="0" borderId="0" xfId="5" applyFont="1" applyBorder="1" applyAlignment="1"/>
    <xf numFmtId="0" fontId="27" fillId="0" borderId="11" xfId="5" applyFont="1" applyBorder="1" applyAlignment="1">
      <alignment horizontal="right"/>
    </xf>
    <xf numFmtId="7" fontId="27" fillId="0" borderId="37" xfId="1" applyNumberFormat="1" applyFont="1" applyBorder="1"/>
    <xf numFmtId="10" fontId="20" fillId="7" borderId="0" xfId="3" applyNumberFormat="1" applyFont="1" applyFill="1" applyBorder="1"/>
    <xf numFmtId="4" fontId="20" fillId="7" borderId="0" xfId="4" applyNumberFormat="1" applyFont="1" applyFill="1" applyBorder="1"/>
    <xf numFmtId="4" fontId="20" fillId="0" borderId="0" xfId="4" applyNumberFormat="1" applyFont="1" applyBorder="1"/>
    <xf numFmtId="0" fontId="10" fillId="0" borderId="0" xfId="4" applyFont="1" applyBorder="1" applyAlignment="1">
      <alignment horizontal="center" wrapText="1"/>
    </xf>
    <xf numFmtId="4" fontId="20" fillId="0" borderId="0" xfId="4" applyNumberFormat="1" applyFont="1" applyFill="1" applyBorder="1"/>
    <xf numFmtId="0" fontId="29" fillId="0" borderId="0" xfId="4" applyFont="1"/>
    <xf numFmtId="7" fontId="29" fillId="0" borderId="0" xfId="4" applyNumberFormat="1" applyFont="1" applyAlignment="1"/>
    <xf numFmtId="7" fontId="10" fillId="0" borderId="0" xfId="4" applyNumberFormat="1" applyFont="1"/>
    <xf numFmtId="0" fontId="30" fillId="0" borderId="0" xfId="4" applyFont="1" applyBorder="1"/>
    <xf numFmtId="39" fontId="10" fillId="0" borderId="0" xfId="4" applyNumberFormat="1" applyFont="1" applyBorder="1"/>
    <xf numFmtId="0" fontId="30" fillId="0" borderId="0" xfId="4" applyFont="1" applyBorder="1" applyAlignment="1">
      <alignment horizontal="left" vertical="top"/>
    </xf>
    <xf numFmtId="0" fontId="31" fillId="0" borderId="0" xfId="4" applyFont="1" applyBorder="1" applyAlignment="1">
      <alignment horizontal="center" vertical="top" wrapText="1"/>
    </xf>
    <xf numFmtId="0" fontId="32" fillId="0" borderId="0" xfId="4" applyFont="1" applyBorder="1" applyAlignment="1">
      <alignment vertical="top" wrapText="1"/>
    </xf>
    <xf numFmtId="0" fontId="30" fillId="0" borderId="0" xfId="4" applyFont="1" applyBorder="1" applyAlignment="1">
      <alignment wrapText="1"/>
    </xf>
    <xf numFmtId="0" fontId="32" fillId="0" borderId="0" xfId="4" applyFont="1" applyBorder="1" applyAlignment="1">
      <alignment wrapText="1"/>
    </xf>
    <xf numFmtId="0" fontId="9" fillId="0" borderId="0" xfId="4" applyFont="1" applyBorder="1"/>
    <xf numFmtId="0" fontId="9" fillId="0" borderId="7" xfId="4" applyFont="1" applyBorder="1" applyAlignment="1"/>
    <xf numFmtId="0" fontId="33" fillId="0" borderId="0" xfId="4" applyFont="1" applyBorder="1" applyAlignment="1">
      <alignment wrapText="1"/>
    </xf>
    <xf numFmtId="0" fontId="9" fillId="0" borderId="7" xfId="4" applyFont="1" applyBorder="1" applyAlignment="1">
      <alignment horizontal="left"/>
    </xf>
    <xf numFmtId="0" fontId="34" fillId="0" borderId="0" xfId="4" applyFont="1" applyBorder="1"/>
    <xf numFmtId="14" fontId="34" fillId="0" borderId="0" xfId="4" applyNumberFormat="1" applyFont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14" fontId="9" fillId="0" borderId="30" xfId="4" applyNumberFormat="1" applyFont="1" applyBorder="1" applyAlignment="1">
      <alignment horizontal="left"/>
    </xf>
    <xf numFmtId="0" fontId="9" fillId="0" borderId="30" xfId="4" applyFont="1" applyBorder="1" applyAlignment="1">
      <alignment horizontal="left"/>
    </xf>
    <xf numFmtId="0" fontId="10" fillId="4" borderId="0" xfId="4" applyFont="1" applyFill="1" applyAlignment="1">
      <alignment horizontal="center"/>
    </xf>
    <xf numFmtId="0" fontId="27" fillId="0" borderId="20" xfId="5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22" fillId="0" borderId="0" xfId="4" applyFont="1" applyBorder="1" applyAlignment="1">
      <alignment horizontal="center" wrapText="1"/>
    </xf>
    <xf numFmtId="169" fontId="29" fillId="0" borderId="0" xfId="2" applyNumberFormat="1" applyFont="1" applyAlignment="1">
      <alignment horizontal="left"/>
    </xf>
    <xf numFmtId="0" fontId="35" fillId="0" borderId="0" xfId="4" applyFont="1" applyBorder="1" applyAlignment="1">
      <alignment horizontal="left" vertical="top" wrapText="1"/>
    </xf>
    <xf numFmtId="0" fontId="36" fillId="0" borderId="7" xfId="4" applyFont="1" applyBorder="1" applyAlignment="1">
      <alignment horizontal="center"/>
    </xf>
    <xf numFmtId="0" fontId="27" fillId="0" borderId="21" xfId="5" applyFont="1" applyFill="1" applyBorder="1" applyAlignment="1">
      <alignment horizontal="left"/>
    </xf>
    <xf numFmtId="0" fontId="27" fillId="0" borderId="22" xfId="5" applyFont="1" applyFill="1" applyBorder="1" applyAlignment="1">
      <alignment horizontal="left"/>
    </xf>
    <xf numFmtId="39" fontId="10" fillId="0" borderId="28" xfId="4" applyNumberFormat="1" applyFont="1" applyBorder="1" applyAlignment="1">
      <alignment horizontal="center" wrapText="1"/>
    </xf>
    <xf numFmtId="39" fontId="10" fillId="0" borderId="5" xfId="4" applyNumberFormat="1" applyFont="1" applyBorder="1" applyAlignment="1">
      <alignment horizontal="center" wrapText="1"/>
    </xf>
    <xf numFmtId="39" fontId="10" fillId="0" borderId="17" xfId="4" applyNumberFormat="1" applyFont="1" applyBorder="1" applyAlignment="1">
      <alignment horizontal="center" wrapText="1"/>
    </xf>
    <xf numFmtId="39" fontId="10" fillId="0" borderId="29" xfId="4" applyNumberFormat="1" applyFont="1" applyBorder="1" applyAlignment="1">
      <alignment horizontal="center" wrapText="1"/>
    </xf>
    <xf numFmtId="39" fontId="10" fillId="0" borderId="8" xfId="4" applyNumberFormat="1" applyFont="1" applyBorder="1" applyAlignment="1">
      <alignment horizontal="center" wrapText="1"/>
    </xf>
    <xf numFmtId="39" fontId="10" fillId="0" borderId="18" xfId="4" applyNumberFormat="1" applyFont="1" applyBorder="1" applyAlignment="1">
      <alignment horizontal="center" wrapText="1"/>
    </xf>
    <xf numFmtId="0" fontId="9" fillId="0" borderId="0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24" fillId="0" borderId="9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15" xfId="5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_Jail Project Budget Amendments&amp; Line Items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20</xdr:row>
      <xdr:rowOff>89647</xdr:rowOff>
    </xdr:from>
    <xdr:to>
      <xdr:col>10</xdr:col>
      <xdr:colOff>616324</xdr:colOff>
      <xdr:row>22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showGridLines="0" tabSelected="1" view="pageBreakPreview" topLeftCell="A7" zoomScale="85" zoomScaleNormal="85" zoomScaleSheetLayoutView="85" workbookViewId="0">
      <selection activeCell="F17" sqref="F17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"/>
      <c r="K1" s="1"/>
      <c r="L1" s="1"/>
    </row>
    <row r="2" spans="1:20" ht="22.5" x14ac:dyDescent="0.3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"/>
      <c r="K2" s="1"/>
      <c r="L2" s="1"/>
    </row>
    <row r="3" spans="1:20" ht="20.25" x14ac:dyDescent="0.3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77" t="s">
        <v>3</v>
      </c>
      <c r="B5" s="177"/>
      <c r="C5" s="177"/>
      <c r="D5" s="177"/>
      <c r="E5" s="177"/>
      <c r="F5" s="177"/>
      <c r="G5" s="177"/>
      <c r="H5" s="177"/>
      <c r="I5" s="4"/>
      <c r="J5" s="4"/>
      <c r="K5" s="4"/>
      <c r="L5" s="4"/>
    </row>
    <row r="6" spans="1:20" s="5" customFormat="1" ht="15.75" x14ac:dyDescent="0.25">
      <c r="A6" s="177"/>
      <c r="B6" s="177"/>
      <c r="C6" s="177"/>
      <c r="D6" s="177"/>
      <c r="E6" s="177"/>
      <c r="F6" s="177"/>
      <c r="G6" s="177"/>
      <c r="H6" s="177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58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78">
        <v>44712</v>
      </c>
      <c r="C10" s="178"/>
      <c r="D10" s="178"/>
      <c r="E10" s="178"/>
      <c r="G10" s="10" t="s">
        <v>8</v>
      </c>
      <c r="H10" s="11">
        <v>86079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63" t="s">
        <v>59</v>
      </c>
      <c r="B13" s="163"/>
      <c r="C13" s="163"/>
      <c r="D13" s="163"/>
      <c r="E13" s="163"/>
      <c r="F13" s="163"/>
      <c r="G13" s="163"/>
      <c r="H13" s="163"/>
      <c r="I13" s="163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63" t="s">
        <v>63</v>
      </c>
      <c r="B14" s="163"/>
      <c r="C14" s="163"/>
      <c r="D14" s="163"/>
      <c r="E14" s="163"/>
      <c r="F14" s="163"/>
      <c r="G14" s="163"/>
      <c r="H14" s="163"/>
      <c r="I14" s="163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10</v>
      </c>
      <c r="B16" s="17" t="s">
        <v>11</v>
      </c>
      <c r="C16" s="17" t="s">
        <v>12</v>
      </c>
      <c r="D16" s="17" t="s">
        <v>13</v>
      </c>
      <c r="E16" s="17" t="s">
        <v>14</v>
      </c>
      <c r="F16" s="145" t="s">
        <v>51</v>
      </c>
      <c r="G16" s="145" t="s">
        <v>52</v>
      </c>
      <c r="H16" s="17" t="s">
        <v>15</v>
      </c>
      <c r="I16" s="18"/>
      <c r="J16" s="19"/>
      <c r="K16" s="19"/>
    </row>
    <row r="17" spans="1:20" s="7" customFormat="1" ht="16.5" x14ac:dyDescent="0.25">
      <c r="A17" s="21">
        <v>1290</v>
      </c>
      <c r="B17" s="22" t="s">
        <v>61</v>
      </c>
      <c r="C17" s="23">
        <v>12</v>
      </c>
      <c r="D17" s="24">
        <v>113</v>
      </c>
      <c r="E17" s="25" t="s">
        <v>62</v>
      </c>
      <c r="F17" s="26">
        <v>43796</v>
      </c>
      <c r="G17" s="26">
        <v>45329</v>
      </c>
      <c r="H17" s="27">
        <f t="shared" ref="H17" si="0">G17-F17</f>
        <v>1533</v>
      </c>
      <c r="I17" s="28"/>
      <c r="K17" s="29"/>
      <c r="R17" s="30"/>
      <c r="S17" s="30"/>
      <c r="T17" s="30"/>
    </row>
    <row r="18" spans="1:20" s="7" customFormat="1" ht="16.5" x14ac:dyDescent="0.25">
      <c r="A18" s="21"/>
      <c r="B18" s="22"/>
      <c r="C18" s="23"/>
      <c r="D18" s="24"/>
      <c r="E18" s="25"/>
      <c r="F18" s="26"/>
      <c r="G18" s="26"/>
      <c r="H18" s="27"/>
      <c r="I18" s="28"/>
      <c r="J18" s="32" t="s">
        <v>16</v>
      </c>
      <c r="K18" s="31"/>
      <c r="L18" s="29"/>
      <c r="R18" s="30"/>
      <c r="S18" s="30"/>
      <c r="T18" s="30"/>
    </row>
    <row r="19" spans="1:20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J19" s="29" t="s">
        <v>17</v>
      </c>
      <c r="R19" s="30"/>
      <c r="S19" s="30"/>
      <c r="T19" s="30"/>
    </row>
    <row r="20" spans="1:20" s="7" customFormat="1" ht="16.5" x14ac:dyDescent="0.25">
      <c r="A20" s="21"/>
      <c r="B20" s="22"/>
      <c r="C20" s="23"/>
      <c r="D20" s="22"/>
      <c r="E20" s="33"/>
      <c r="F20" s="26"/>
      <c r="G20" s="26"/>
      <c r="H20" s="27"/>
      <c r="I20" s="28"/>
      <c r="J20" s="29" t="s">
        <v>18</v>
      </c>
      <c r="R20" s="30"/>
      <c r="S20" s="30"/>
      <c r="T20" s="30"/>
    </row>
    <row r="21" spans="1:20" s="7" customFormat="1" ht="16.5" x14ac:dyDescent="0.25">
      <c r="A21" s="34"/>
      <c r="B21" s="35"/>
      <c r="C21" s="23"/>
      <c r="D21" s="35"/>
      <c r="E21" s="36"/>
      <c r="F21" s="37"/>
      <c r="G21" s="37"/>
      <c r="H21" s="38"/>
      <c r="I21" s="28"/>
      <c r="J21" s="39"/>
      <c r="K21" s="29"/>
      <c r="R21" s="30"/>
      <c r="S21" s="30"/>
      <c r="T21" s="30"/>
    </row>
    <row r="22" spans="1:20" s="7" customFormat="1" ht="18" x14ac:dyDescent="0.2">
      <c r="A22" s="40"/>
      <c r="B22" s="41"/>
      <c r="C22" s="41"/>
      <c r="D22" s="41"/>
      <c r="E22" s="42"/>
      <c r="F22" s="43">
        <f>SUM(F17:F21)</f>
        <v>43796</v>
      </c>
      <c r="G22" s="43">
        <f>SUM(G17:G21)</f>
        <v>45329</v>
      </c>
      <c r="H22" s="43">
        <f>SUM(H17:H21)</f>
        <v>1533</v>
      </c>
      <c r="I22" s="44"/>
      <c r="J22" s="44"/>
    </row>
    <row r="23" spans="1:20" s="7" customFormat="1" ht="19.5" x14ac:dyDescent="0.2">
      <c r="A23" s="45" t="s">
        <v>19</v>
      </c>
      <c r="B23" s="46"/>
      <c r="C23" s="46"/>
      <c r="D23" s="46"/>
      <c r="E23" s="46"/>
      <c r="F23" s="47"/>
      <c r="G23" s="47"/>
      <c r="H23" s="47"/>
      <c r="I23" s="48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 s="7" customFormat="1" x14ac:dyDescent="0.2">
      <c r="I24" s="29"/>
      <c r="J24" s="50" t="s">
        <v>20</v>
      </c>
      <c r="K24" s="51"/>
      <c r="L24" s="51"/>
      <c r="M24" s="52"/>
      <c r="N24" s="53">
        <v>2022</v>
      </c>
      <c r="O24" s="54"/>
      <c r="P24" s="55" t="s">
        <v>20</v>
      </c>
      <c r="Q24" s="51"/>
      <c r="R24" s="51"/>
      <c r="S24" s="52"/>
      <c r="T24" s="56">
        <f>N24+1</f>
        <v>2023</v>
      </c>
    </row>
    <row r="25" spans="1:20" s="7" customFormat="1" ht="18.75" customHeight="1" x14ac:dyDescent="0.2">
      <c r="B25" s="57"/>
      <c r="C25" s="57"/>
      <c r="D25" s="57"/>
      <c r="E25" s="57"/>
      <c r="I25" s="29"/>
      <c r="J25" s="58" t="s">
        <v>21</v>
      </c>
      <c r="K25" s="59">
        <v>0</v>
      </c>
      <c r="L25" s="60"/>
      <c r="M25" s="60"/>
      <c r="N25" s="164" t="str">
        <f>"Net Working Days Remaining in "&amp;N24</f>
        <v>Net Working Days Remaining in 2022</v>
      </c>
      <c r="O25" s="61"/>
      <c r="P25" s="62" t="str">
        <f>J25</f>
        <v># of Employees:</v>
      </c>
      <c r="Q25" s="63">
        <f>K25</f>
        <v>0</v>
      </c>
      <c r="R25" s="60"/>
      <c r="S25" s="60"/>
      <c r="T25" s="166" t="str">
        <f>"Net Working Days Remaining in "&amp;T24</f>
        <v>Net Working Days Remaining in 2023</v>
      </c>
    </row>
    <row r="26" spans="1:20" s="7" customFormat="1" ht="13.5" thickBot="1" x14ac:dyDescent="0.25">
      <c r="A26" s="151"/>
      <c r="B26" s="151"/>
      <c r="C26" s="64"/>
      <c r="D26" s="64"/>
      <c r="E26" s="32"/>
      <c r="F26" s="65"/>
      <c r="G26" s="66"/>
      <c r="H26" s="29"/>
      <c r="I26" s="67"/>
      <c r="J26" s="68" t="s">
        <v>22</v>
      </c>
      <c r="K26" s="69">
        <f>H22</f>
        <v>1533</v>
      </c>
      <c r="L26" s="70">
        <f>K26</f>
        <v>1533</v>
      </c>
      <c r="M26" s="60"/>
      <c r="N26" s="164"/>
      <c r="O26" s="61"/>
      <c r="P26" s="62" t="str">
        <f>J26</f>
        <v>Annual Salary:</v>
      </c>
      <c r="Q26" s="71">
        <f>K26</f>
        <v>1533</v>
      </c>
      <c r="R26" s="70">
        <f>Q26</f>
        <v>1533</v>
      </c>
      <c r="S26" s="60"/>
      <c r="T26" s="166"/>
    </row>
    <row r="27" spans="1:20" s="7" customFormat="1" ht="15.75" thickTop="1" x14ac:dyDescent="0.2">
      <c r="B27" s="168" t="s">
        <v>23</v>
      </c>
      <c r="C27" s="169"/>
      <c r="D27" s="168" t="s">
        <v>24</v>
      </c>
      <c r="E27" s="169"/>
      <c r="F27" s="169"/>
      <c r="G27" s="170"/>
      <c r="H27" s="72"/>
      <c r="J27" s="68" t="s">
        <v>25</v>
      </c>
      <c r="K27" s="73">
        <v>44712</v>
      </c>
      <c r="L27" s="74">
        <v>44926</v>
      </c>
      <c r="M27" s="75"/>
      <c r="N27" s="164"/>
      <c r="O27" s="61"/>
      <c r="P27" s="62" t="str">
        <f>J27</f>
        <v>Effective Date:</v>
      </c>
      <c r="Q27" s="76">
        <v>44927</v>
      </c>
      <c r="R27" s="74">
        <v>45291</v>
      </c>
      <c r="S27" s="60"/>
      <c r="T27" s="166"/>
    </row>
    <row r="28" spans="1:20" s="7" customFormat="1" ht="18.75" thickBot="1" x14ac:dyDescent="0.3">
      <c r="A28" s="6"/>
      <c r="B28" s="171" t="s">
        <v>26</v>
      </c>
      <c r="C28" s="172"/>
      <c r="D28" s="171" t="s">
        <v>27</v>
      </c>
      <c r="E28" s="172"/>
      <c r="F28" s="172"/>
      <c r="G28" s="173"/>
      <c r="H28" s="77" t="s">
        <v>28</v>
      </c>
      <c r="J28" s="78"/>
      <c r="K28" s="79">
        <v>44562</v>
      </c>
      <c r="L28" s="79">
        <v>44926</v>
      </c>
      <c r="M28" s="60"/>
      <c r="N28" s="165"/>
      <c r="O28" s="61"/>
      <c r="P28" s="60"/>
      <c r="Q28" s="80">
        <v>44927</v>
      </c>
      <c r="R28" s="80">
        <v>45291</v>
      </c>
      <c r="S28" s="60"/>
      <c r="T28" s="167"/>
    </row>
    <row r="29" spans="1:20" s="7" customFormat="1" ht="15.75" thickTop="1" x14ac:dyDescent="0.2">
      <c r="A29" s="81"/>
      <c r="B29" s="82" t="s">
        <v>57</v>
      </c>
      <c r="C29" s="83">
        <v>113</v>
      </c>
      <c r="D29" s="155" t="s">
        <v>54</v>
      </c>
      <c r="E29" s="156"/>
      <c r="F29" s="156"/>
      <c r="G29" s="84" t="s">
        <v>56</v>
      </c>
      <c r="H29" s="85">
        <f>L29</f>
        <v>908.01</v>
      </c>
      <c r="J29" s="86" t="s">
        <v>29</v>
      </c>
      <c r="K29" s="87">
        <f>N29/N30</f>
        <v>0.59230769230769231</v>
      </c>
      <c r="L29" s="88">
        <f>ROUND(L26*K29,2)</f>
        <v>908.01</v>
      </c>
      <c r="M29" s="60"/>
      <c r="N29" s="89">
        <f>NETWORKDAYS(K27,L27)</f>
        <v>154</v>
      </c>
      <c r="O29" s="61"/>
      <c r="P29" s="90" t="s">
        <v>30</v>
      </c>
      <c r="Q29" s="87">
        <f>T29/T30</f>
        <v>1</v>
      </c>
      <c r="R29" s="88">
        <f>ROUND(R26*Q29,2)</f>
        <v>1533</v>
      </c>
      <c r="S29" s="60"/>
      <c r="T29" s="91">
        <f>NETWORKDAYS(Q27,R27)</f>
        <v>260</v>
      </c>
    </row>
    <row r="30" spans="1:20" s="7" customFormat="1" ht="15.75" customHeight="1" x14ac:dyDescent="0.2">
      <c r="A30" s="92"/>
      <c r="B30" s="93" t="str">
        <f>B29</f>
        <v>2-1290-441-09-115-101-1-</v>
      </c>
      <c r="C30" s="94" t="s">
        <v>31</v>
      </c>
      <c r="D30" s="149" t="str">
        <f>D29</f>
        <v>CSLFRF-</v>
      </c>
      <c r="E30" s="150"/>
      <c r="F30" s="150"/>
      <c r="G30" s="95" t="s">
        <v>32</v>
      </c>
      <c r="H30" s="85">
        <f>L30</f>
        <v>0</v>
      </c>
      <c r="J30" s="78" t="s">
        <v>33</v>
      </c>
      <c r="K30" s="88">
        <v>8328</v>
      </c>
      <c r="L30" s="96">
        <f>ROUND(K30*K25*K29,2)</f>
        <v>0</v>
      </c>
      <c r="M30" s="60"/>
      <c r="N30" s="97">
        <f>NETWORKDAYS(K28,L28)</f>
        <v>260</v>
      </c>
      <c r="O30" s="61"/>
      <c r="P30" s="60" t="str">
        <f t="shared" ref="P30:Q34" si="1">J30</f>
        <v>Health Ins.</v>
      </c>
      <c r="Q30" s="88">
        <v>8328</v>
      </c>
      <c r="R30" s="96">
        <f>ROUND(Q30*Q25*Q29,2)</f>
        <v>0</v>
      </c>
      <c r="S30" s="60"/>
      <c r="T30" s="98">
        <f>NETWORKDAYS(Q28,R28)</f>
        <v>260</v>
      </c>
    </row>
    <row r="31" spans="1:20" s="7" customFormat="1" ht="15.75" customHeight="1" x14ac:dyDescent="0.2">
      <c r="A31" s="92"/>
      <c r="B31" s="93" t="str">
        <f t="shared" ref="B31:B35" si="2">B30</f>
        <v>2-1290-441-09-115-101-1-</v>
      </c>
      <c r="C31" s="94" t="s">
        <v>34</v>
      </c>
      <c r="D31" s="149" t="str">
        <f t="shared" ref="D31:D35" si="3">D30</f>
        <v>CSLFRF-</v>
      </c>
      <c r="E31" s="150"/>
      <c r="F31" s="150"/>
      <c r="G31" s="95" t="s">
        <v>35</v>
      </c>
      <c r="H31" s="85">
        <f>L31</f>
        <v>0</v>
      </c>
      <c r="J31" s="78" t="s">
        <v>36</v>
      </c>
      <c r="K31" s="88">
        <v>43.56</v>
      </c>
      <c r="L31" s="96">
        <f>ROUND(K31*K25*K29,2)</f>
        <v>0</v>
      </c>
      <c r="M31" s="60"/>
      <c r="N31" s="99"/>
      <c r="O31" s="61"/>
      <c r="P31" s="60" t="str">
        <f t="shared" si="1"/>
        <v>Life Ins.</v>
      </c>
      <c r="Q31" s="88">
        <v>43.56</v>
      </c>
      <c r="R31" s="96">
        <f>ROUND(Q31*Q25*Q29,2)</f>
        <v>0</v>
      </c>
      <c r="S31" s="60"/>
      <c r="T31" s="100"/>
    </row>
    <row r="32" spans="1:20" s="7" customFormat="1" ht="15.75" customHeight="1" x14ac:dyDescent="0.2">
      <c r="A32" s="92"/>
      <c r="B32" s="93" t="str">
        <f t="shared" si="2"/>
        <v>2-1290-441-09-115-101-1-</v>
      </c>
      <c r="C32" s="94" t="s">
        <v>37</v>
      </c>
      <c r="D32" s="149" t="str">
        <f t="shared" si="3"/>
        <v>CSLFRF-</v>
      </c>
      <c r="E32" s="150"/>
      <c r="F32" s="150"/>
      <c r="G32" s="95" t="s">
        <v>38</v>
      </c>
      <c r="H32" s="85">
        <f>L32</f>
        <v>69.459999999999994</v>
      </c>
      <c r="J32" s="78" t="s">
        <v>38</v>
      </c>
      <c r="K32" s="101">
        <v>7.6499999999999999E-2</v>
      </c>
      <c r="L32" s="88">
        <f>ROUND((L26*K32)*K29,2)</f>
        <v>69.459999999999994</v>
      </c>
      <c r="M32" s="60"/>
      <c r="N32" s="157" t="str">
        <f>"Budgetary impact for "&amp;N24</f>
        <v>Budgetary impact for 2022</v>
      </c>
      <c r="O32" s="61"/>
      <c r="P32" s="60" t="str">
        <f t="shared" si="1"/>
        <v>FICA</v>
      </c>
      <c r="Q32" s="101">
        <f t="shared" si="1"/>
        <v>7.6499999999999999E-2</v>
      </c>
      <c r="R32" s="88">
        <f>ROUND((R26*Q32)*Q29,2)</f>
        <v>117.27</v>
      </c>
      <c r="S32" s="60"/>
      <c r="T32" s="160" t="str">
        <f>"Budgetary impact for "&amp;T24</f>
        <v>Budgetary impact for 2023</v>
      </c>
    </row>
    <row r="33" spans="1:20" s="7" customFormat="1" ht="15.75" customHeight="1" x14ac:dyDescent="0.2">
      <c r="A33" s="92"/>
      <c r="B33" s="93" t="str">
        <f t="shared" si="2"/>
        <v>2-1290-441-09-115-101-1-</v>
      </c>
      <c r="C33" s="94" t="s">
        <v>39</v>
      </c>
      <c r="D33" s="149" t="str">
        <f t="shared" si="3"/>
        <v>CSLFRF-</v>
      </c>
      <c r="E33" s="150"/>
      <c r="F33" s="150"/>
      <c r="G33" s="95" t="s">
        <v>40</v>
      </c>
      <c r="H33" s="85">
        <f>L33</f>
        <v>118.31</v>
      </c>
      <c r="J33" s="78" t="s">
        <v>41</v>
      </c>
      <c r="K33" s="101">
        <v>0.1303</v>
      </c>
      <c r="L33" s="88">
        <f>ROUND((L26*K33)*K29,2)</f>
        <v>118.31</v>
      </c>
      <c r="M33" s="60"/>
      <c r="N33" s="158"/>
      <c r="O33" s="61"/>
      <c r="P33" s="60" t="str">
        <f t="shared" si="1"/>
        <v>Retirement</v>
      </c>
      <c r="Q33" s="101">
        <v>0.1303</v>
      </c>
      <c r="R33" s="88">
        <f>ROUND((R26*Q33)*Q29,2)</f>
        <v>199.75</v>
      </c>
      <c r="S33" s="60"/>
      <c r="T33" s="161"/>
    </row>
    <row r="34" spans="1:20" s="7" customFormat="1" ht="15.75" customHeight="1" x14ac:dyDescent="0.2">
      <c r="A34" s="102"/>
      <c r="B34" s="93" t="str">
        <f t="shared" si="2"/>
        <v>2-1290-441-09-115-101-1-</v>
      </c>
      <c r="C34" s="94" t="s">
        <v>42</v>
      </c>
      <c r="D34" s="149" t="str">
        <f t="shared" si="3"/>
        <v>CSLFRF-</v>
      </c>
      <c r="E34" s="150"/>
      <c r="F34" s="150"/>
      <c r="G34" s="95" t="s">
        <v>43</v>
      </c>
      <c r="H34" s="85">
        <f t="shared" ref="H34:H35" si="4">L34</f>
        <v>5.45</v>
      </c>
      <c r="J34" s="78" t="s">
        <v>44</v>
      </c>
      <c r="K34" s="101">
        <v>6.0000000000000001E-3</v>
      </c>
      <c r="L34" s="88">
        <f>ROUND((L26*K34)*K29,2)</f>
        <v>5.45</v>
      </c>
      <c r="M34" s="60"/>
      <c r="N34" s="159"/>
      <c r="O34" s="61"/>
      <c r="P34" s="60" t="str">
        <f t="shared" si="1"/>
        <v>Unemployment</v>
      </c>
      <c r="Q34" s="101">
        <f t="shared" si="1"/>
        <v>6.0000000000000001E-3</v>
      </c>
      <c r="R34" s="88">
        <f>ROUND((R26*Q34)*Q29,2)</f>
        <v>9.1999999999999993</v>
      </c>
      <c r="S34" s="60"/>
      <c r="T34" s="162"/>
    </row>
    <row r="35" spans="1:20" s="7" customFormat="1" ht="15.75" customHeight="1" thickBot="1" x14ac:dyDescent="0.25">
      <c r="A35" s="102"/>
      <c r="B35" s="93" t="str">
        <f t="shared" si="2"/>
        <v>2-1290-441-09-115-101-1-</v>
      </c>
      <c r="C35" s="94" t="s">
        <v>45</v>
      </c>
      <c r="D35" s="149" t="str">
        <f t="shared" si="3"/>
        <v>CSLFRF-</v>
      </c>
      <c r="E35" s="150"/>
      <c r="F35" s="150"/>
      <c r="G35" s="95" t="s">
        <v>46</v>
      </c>
      <c r="H35" s="85">
        <f t="shared" si="4"/>
        <v>1.91</v>
      </c>
      <c r="J35" s="103" t="s">
        <v>47</v>
      </c>
      <c r="K35" s="104">
        <v>2.0999999999999999E-3</v>
      </c>
      <c r="L35" s="105">
        <f>ROUND((L26*K35)*K29,2)</f>
        <v>1.91</v>
      </c>
      <c r="M35" s="106"/>
      <c r="N35" s="107">
        <f>SUM(L30:L35,L29)</f>
        <v>1103.1399999999999</v>
      </c>
      <c r="O35" s="108"/>
      <c r="P35" s="109" t="s">
        <v>47</v>
      </c>
      <c r="Q35" s="110">
        <f>K35</f>
        <v>2.0999999999999999E-3</v>
      </c>
      <c r="R35" s="105">
        <f>ROUND((R26*Q35)*Q29,2)</f>
        <v>3.22</v>
      </c>
      <c r="S35" s="106"/>
      <c r="T35" s="111">
        <f>SUM(R30:R35,R29)</f>
        <v>1862.44</v>
      </c>
    </row>
    <row r="36" spans="1:20" s="7" customFormat="1" ht="15.75" thickBot="1" x14ac:dyDescent="0.25">
      <c r="A36" s="102"/>
      <c r="B36" s="112" t="s">
        <v>48</v>
      </c>
      <c r="C36" s="113"/>
      <c r="D36" s="114"/>
      <c r="E36" s="115"/>
      <c r="F36" s="115"/>
      <c r="G36" s="116"/>
      <c r="H36" s="117"/>
      <c r="L36" s="88"/>
      <c r="N36" s="118"/>
      <c r="T36" s="118"/>
    </row>
    <row r="37" spans="1:20" s="7" customFormat="1" ht="16.5" thickTop="1" thickBot="1" x14ac:dyDescent="0.25">
      <c r="A37" s="102"/>
      <c r="B37" s="119" t="s">
        <v>48</v>
      </c>
      <c r="C37" s="119"/>
      <c r="D37" s="119"/>
      <c r="E37" s="120"/>
      <c r="F37" s="121"/>
      <c r="G37" s="122" t="s">
        <v>55</v>
      </c>
      <c r="H37" s="123">
        <f>SUM(H29:H36)</f>
        <v>1103.1400000000001</v>
      </c>
      <c r="I37" s="29"/>
      <c r="J37" s="60"/>
      <c r="K37" s="124"/>
      <c r="L37" s="88"/>
      <c r="M37" s="29"/>
      <c r="N37" s="29"/>
      <c r="O37" s="29"/>
      <c r="P37" s="60"/>
      <c r="Q37" s="124"/>
      <c r="R37" s="88"/>
      <c r="S37" s="29"/>
      <c r="T37" s="29"/>
    </row>
    <row r="38" spans="1:20" s="7" customFormat="1" ht="13.5" thickTop="1" x14ac:dyDescent="0.2">
      <c r="A38" s="151"/>
      <c r="B38" s="151"/>
      <c r="C38" s="64"/>
      <c r="D38" s="64"/>
      <c r="E38" s="32"/>
      <c r="F38" s="65"/>
      <c r="G38" s="66"/>
      <c r="H38" s="29"/>
      <c r="I38" s="67"/>
      <c r="J38" s="62"/>
      <c r="K38" s="125"/>
      <c r="L38" s="126"/>
      <c r="M38" s="60"/>
      <c r="N38" s="127"/>
      <c r="O38" s="60"/>
      <c r="P38" s="62"/>
      <c r="Q38" s="128"/>
      <c r="R38" s="126"/>
      <c r="S38" s="60"/>
      <c r="T38" s="127"/>
    </row>
    <row r="39" spans="1:20" s="7" customFormat="1" ht="22.5" x14ac:dyDescent="0.3">
      <c r="B39" s="129" t="s">
        <v>60</v>
      </c>
      <c r="C39" s="152">
        <f>T35</f>
        <v>1862.44</v>
      </c>
      <c r="D39" s="152"/>
      <c r="E39" s="152"/>
      <c r="F39" s="130"/>
      <c r="H39" s="131"/>
      <c r="I39" s="132"/>
      <c r="J39" s="29"/>
      <c r="K39" s="29"/>
      <c r="L39" s="133"/>
      <c r="M39" s="29"/>
      <c r="N39" s="29"/>
      <c r="O39" s="29"/>
      <c r="P39" s="29"/>
      <c r="Q39" s="29"/>
      <c r="R39" s="133"/>
      <c r="S39" s="29"/>
      <c r="T39" s="29"/>
    </row>
    <row r="40" spans="1:20" s="7" customFormat="1" ht="22.5" x14ac:dyDescent="0.3">
      <c r="A40" s="134"/>
      <c r="B40" s="135"/>
      <c r="C40" s="135"/>
      <c r="D40" s="135"/>
      <c r="E40" s="136"/>
      <c r="F40" s="136"/>
      <c r="G40" s="136"/>
      <c r="H40" s="136"/>
      <c r="I40" s="132"/>
    </row>
    <row r="41" spans="1:20" s="7" customFormat="1" ht="22.5" customHeight="1" x14ac:dyDescent="0.3">
      <c r="A41" s="134" t="s">
        <v>49</v>
      </c>
      <c r="B41" s="135"/>
      <c r="C41" s="153" t="s">
        <v>53</v>
      </c>
      <c r="D41" s="153"/>
      <c r="E41" s="153"/>
      <c r="F41" s="153"/>
      <c r="G41" s="153"/>
      <c r="H41" s="153"/>
      <c r="I41" s="137"/>
    </row>
    <row r="42" spans="1:20" s="7" customFormat="1" ht="36" customHeight="1" x14ac:dyDescent="0.3">
      <c r="A42" s="138"/>
      <c r="B42" s="138"/>
      <c r="C42" s="153"/>
      <c r="D42" s="153"/>
      <c r="E42" s="153"/>
      <c r="F42" s="153"/>
      <c r="G42" s="153"/>
      <c r="H42" s="153"/>
      <c r="I42" s="138"/>
    </row>
    <row r="43" spans="1:20" s="7" customFormat="1" ht="18" x14ac:dyDescent="0.25">
      <c r="A43" s="147" t="s">
        <v>64</v>
      </c>
      <c r="B43" s="147"/>
      <c r="C43" s="147"/>
      <c r="D43" s="147"/>
      <c r="E43" s="147"/>
      <c r="F43" s="147"/>
      <c r="G43" s="147"/>
      <c r="H43" s="147"/>
      <c r="I43" s="139"/>
    </row>
    <row r="44" spans="1:20" s="7" customFormat="1" ht="18" x14ac:dyDescent="0.25">
      <c r="A44" s="154"/>
      <c r="B44" s="154"/>
      <c r="C44" s="154"/>
      <c r="D44" s="154"/>
      <c r="E44" s="154"/>
      <c r="F44" s="154"/>
      <c r="G44" s="154"/>
      <c r="H44" s="154"/>
      <c r="I44" s="141"/>
    </row>
    <row r="45" spans="1:20" s="7" customFormat="1" ht="18" x14ac:dyDescent="0.25">
      <c r="A45" s="140"/>
      <c r="B45" s="140"/>
      <c r="C45" s="140"/>
      <c r="D45" s="140"/>
      <c r="E45" s="140"/>
      <c r="F45" s="142"/>
      <c r="G45" s="140"/>
      <c r="H45" s="140"/>
      <c r="I45" s="141"/>
    </row>
    <row r="46" spans="1:20" s="7" customFormat="1" ht="18" x14ac:dyDescent="0.25">
      <c r="A46" s="146"/>
      <c r="B46" s="147"/>
      <c r="C46" s="147"/>
      <c r="D46" s="147"/>
      <c r="E46" s="147"/>
      <c r="F46" s="147"/>
      <c r="G46" s="147"/>
      <c r="H46" s="147"/>
      <c r="I46" s="141"/>
    </row>
    <row r="47" spans="1:20" s="7" customFormat="1" ht="18" x14ac:dyDescent="0.25">
      <c r="A47" s="147"/>
      <c r="B47" s="147"/>
      <c r="C47" s="147"/>
      <c r="D47" s="147"/>
      <c r="E47" s="147"/>
      <c r="F47" s="147"/>
      <c r="G47" s="147"/>
      <c r="H47" s="147"/>
      <c r="I47" s="141"/>
    </row>
    <row r="48" spans="1:20" s="7" customFormat="1" x14ac:dyDescent="0.2">
      <c r="A48" s="143" t="s">
        <v>50</v>
      </c>
      <c r="B48" s="143"/>
      <c r="C48" s="143"/>
      <c r="D48" s="143"/>
      <c r="E48" s="143"/>
      <c r="F48" s="143"/>
      <c r="G48" s="143"/>
      <c r="H48" s="143"/>
      <c r="I48" s="143"/>
    </row>
    <row r="49" spans="1:20" s="7" customFormat="1" x14ac:dyDescent="0.2">
      <c r="A49" s="144">
        <v>38386</v>
      </c>
      <c r="B49" s="144"/>
      <c r="C49" s="144"/>
      <c r="D49" s="144"/>
      <c r="E49" s="144"/>
      <c r="F49" s="144"/>
      <c r="G49" s="144"/>
      <c r="H49" s="144"/>
      <c r="I49" s="144"/>
    </row>
    <row r="50" spans="1:20" s="7" customFormat="1" x14ac:dyDescent="0.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</row>
    <row r="51" spans="1:20" s="7" customFormat="1" x14ac:dyDescent="0.2"/>
    <row r="52" spans="1:20" s="7" customFormat="1" x14ac:dyDescent="0.2"/>
    <row r="53" spans="1:20" s="7" customFormat="1" x14ac:dyDescent="0.2"/>
    <row r="54" spans="1:20" s="7" customFormat="1" x14ac:dyDescent="0.2"/>
    <row r="55" spans="1:20" s="7" customFormat="1" x14ac:dyDescent="0.2"/>
    <row r="56" spans="1:20" s="7" customFormat="1" x14ac:dyDescent="0.2"/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</sheetData>
  <mergeCells count="31">
    <mergeCell ref="A13:I13"/>
    <mergeCell ref="A1:I1"/>
    <mergeCell ref="A2:I2"/>
    <mergeCell ref="A3:I3"/>
    <mergeCell ref="A5:H6"/>
    <mergeCell ref="B10:E10"/>
    <mergeCell ref="T32:T34"/>
    <mergeCell ref="D33:F33"/>
    <mergeCell ref="D34:F34"/>
    <mergeCell ref="A14:I14"/>
    <mergeCell ref="N25:N28"/>
    <mergeCell ref="T25:T28"/>
    <mergeCell ref="A26:B26"/>
    <mergeCell ref="B27:C27"/>
    <mergeCell ref="D27:G27"/>
    <mergeCell ref="B28:C28"/>
    <mergeCell ref="D28:G28"/>
    <mergeCell ref="D29:F29"/>
    <mergeCell ref="D30:F30"/>
    <mergeCell ref="D31:F31"/>
    <mergeCell ref="D32:F32"/>
    <mergeCell ref="N32:N34"/>
    <mergeCell ref="A46:H46"/>
    <mergeCell ref="A47:H47"/>
    <mergeCell ref="A50:T50"/>
    <mergeCell ref="D35:F35"/>
    <mergeCell ref="A38:B38"/>
    <mergeCell ref="C39:E39"/>
    <mergeCell ref="C41:H42"/>
    <mergeCell ref="A43:H43"/>
    <mergeCell ref="A44:H44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49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115-101 DISC STEP</vt:lpstr>
      <vt:lpstr>'115-101 DISC STEP'!Print_Area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Medina</dc:creator>
  <cp:lastModifiedBy>Patricia Y. Ramos</cp:lastModifiedBy>
  <cp:lastPrinted>2022-05-27T15:42:02Z</cp:lastPrinted>
  <dcterms:created xsi:type="dcterms:W3CDTF">2020-09-23T13:39:31Z</dcterms:created>
  <dcterms:modified xsi:type="dcterms:W3CDTF">2022-05-27T21:54:34Z</dcterms:modified>
</cp:coreProperties>
</file>